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ownloads\"/>
    </mc:Choice>
  </mc:AlternateContent>
  <xr:revisionPtr revIDLastSave="0" documentId="8_{64F03206-0445-48E0-A981-85A21BF1E539}" xr6:coauthVersionLast="47" xr6:coauthVersionMax="47" xr10:uidLastSave="{00000000-0000-0000-0000-000000000000}"/>
  <bookViews>
    <workbookView xWindow="-108" yWindow="-108" windowWidth="23256" windowHeight="12576" tabRatio="707" activeTab="1" xr2:uid="{CBD508C1-8A3A-4EA9-8EB9-3CEE5776CD9C}"/>
  </bookViews>
  <sheets>
    <sheet name="Guia de uso" sheetId="2" r:id="rId1"/>
    <sheet name="Promoción" sheetId="22" r:id="rId2"/>
    <sheet name="Promoción II" sheetId="21" r:id="rId3"/>
    <sheet name="Promoción III" sheetId="20" r:id="rId4"/>
    <sheet name="Promoción IV" sheetId="19" r:id="rId5"/>
    <sheet name="Promoción V" sheetId="18" r:id="rId6"/>
    <sheet name="Promoción VI" sheetId="1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20" l="1"/>
  <c r="Y6" i="20"/>
  <c r="Y7" i="20"/>
  <c r="Y8" i="20"/>
  <c r="X5" i="20"/>
  <c r="X6" i="20"/>
  <c r="X7" i="20"/>
  <c r="X8" i="20"/>
  <c r="T5" i="20"/>
  <c r="T6" i="20"/>
  <c r="T7" i="20"/>
  <c r="T8" i="20"/>
  <c r="S5" i="20"/>
  <c r="S6" i="20"/>
  <c r="S7" i="20"/>
  <c r="S8" i="20"/>
  <c r="O5" i="20"/>
  <c r="O6" i="20"/>
  <c r="O7" i="20"/>
  <c r="O8" i="20"/>
  <c r="N5" i="20"/>
  <c r="N6" i="20"/>
  <c r="N7" i="20"/>
  <c r="N8" i="20"/>
  <c r="J5" i="20"/>
  <c r="J6" i="20"/>
  <c r="J7" i="20"/>
  <c r="J8" i="20"/>
  <c r="I5" i="20"/>
  <c r="I6" i="20"/>
  <c r="I7" i="20"/>
  <c r="I8" i="20"/>
  <c r="E5" i="20"/>
  <c r="E6" i="20"/>
  <c r="E7" i="20"/>
  <c r="E8" i="20"/>
  <c r="D5" i="20"/>
  <c r="D6" i="20"/>
  <c r="D7" i="20"/>
  <c r="D8" i="20"/>
  <c r="Y4" i="20"/>
  <c r="X4" i="20"/>
  <c r="T4" i="20"/>
  <c r="S4" i="20"/>
  <c r="O4" i="20"/>
  <c r="N4" i="20"/>
  <c r="J4" i="20"/>
  <c r="I4" i="20"/>
  <c r="E4" i="20"/>
  <c r="D4" i="20"/>
  <c r="K5" i="20"/>
  <c r="K6" i="20"/>
  <c r="K7" i="20"/>
  <c r="K8" i="20"/>
  <c r="P5" i="20"/>
  <c r="P6" i="20"/>
  <c r="P7" i="20"/>
  <c r="P8" i="20"/>
  <c r="U5" i="20"/>
  <c r="U6" i="20"/>
  <c r="U7" i="20"/>
  <c r="U8" i="20"/>
  <c r="Z5" i="20"/>
  <c r="Z6" i="20"/>
  <c r="Z7" i="20"/>
  <c r="Z8" i="20"/>
  <c r="Z4" i="20"/>
  <c r="U4" i="20"/>
  <c r="P4" i="20"/>
  <c r="K4" i="20"/>
  <c r="F5" i="20"/>
  <c r="F6" i="20"/>
  <c r="F7" i="20"/>
  <c r="F8" i="20"/>
  <c r="F4" i="20"/>
  <c r="B8" i="19"/>
  <c r="E8" i="19" s="1"/>
  <c r="B9" i="19"/>
  <c r="E9" i="19" s="1"/>
  <c r="B10" i="19"/>
  <c r="E10" i="19" s="1"/>
  <c r="B11" i="19"/>
  <c r="E11" i="19" s="1"/>
  <c r="B7" i="19"/>
  <c r="E7" i="19" s="1"/>
  <c r="B3" i="19"/>
  <c r="E3" i="19" s="1"/>
  <c r="B4" i="19"/>
  <c r="E4" i="19" s="1"/>
  <c r="B5" i="19"/>
  <c r="E5" i="19" s="1"/>
  <c r="B2" i="19"/>
  <c r="E2" i="19" s="1"/>
  <c r="E3" i="18"/>
  <c r="B16" i="18"/>
  <c r="E16" i="18" s="1"/>
  <c r="B17" i="18"/>
  <c r="E17" i="18" s="1"/>
  <c r="B15" i="18"/>
  <c r="E15" i="18" s="1"/>
  <c r="B10" i="18"/>
  <c r="E10" i="18" s="1"/>
  <c r="B11" i="18"/>
  <c r="E11" i="18" s="1"/>
  <c r="B12" i="18"/>
  <c r="E12" i="18" s="1"/>
  <c r="B13" i="18"/>
  <c r="E13" i="18" s="1"/>
  <c r="B9" i="18"/>
  <c r="E9" i="18" s="1"/>
  <c r="B3" i="18"/>
  <c r="F3" i="18" s="1"/>
  <c r="B4" i="18"/>
  <c r="E4" i="18" s="1"/>
  <c r="B5" i="18"/>
  <c r="E5" i="18" s="1"/>
  <c r="B6" i="18"/>
  <c r="E6" i="18" s="1"/>
  <c r="B7" i="18"/>
  <c r="E7" i="18" s="1"/>
  <c r="B2" i="18"/>
  <c r="F2" i="18" s="1"/>
  <c r="B12" i="17"/>
  <c r="B13" i="17"/>
  <c r="B14" i="17"/>
  <c r="B15" i="17"/>
  <c r="F15" i="17" s="1"/>
  <c r="B11" i="17"/>
  <c r="E11" i="17" s="1"/>
  <c r="F12" i="17"/>
  <c r="F13" i="17"/>
  <c r="F14" i="17"/>
  <c r="E12" i="17"/>
  <c r="E13" i="17"/>
  <c r="E14" i="17"/>
  <c r="E4" i="17"/>
  <c r="F5" i="17"/>
  <c r="F6" i="17"/>
  <c r="F7" i="17"/>
  <c r="F8" i="17"/>
  <c r="F4" i="17"/>
  <c r="B5" i="17"/>
  <c r="B6" i="17"/>
  <c r="B7" i="17"/>
  <c r="B8" i="17"/>
  <c r="E8" i="17" s="1"/>
  <c r="B4" i="17"/>
  <c r="E6" i="17"/>
  <c r="E7" i="17"/>
  <c r="F10" i="19" l="1"/>
  <c r="F9" i="19"/>
  <c r="F11" i="19"/>
  <c r="F8" i="19"/>
  <c r="F4" i="19"/>
  <c r="F3" i="19"/>
  <c r="F5" i="19"/>
  <c r="F7" i="19"/>
  <c r="F2" i="19"/>
  <c r="F16" i="18"/>
  <c r="F17" i="18"/>
  <c r="F15" i="18"/>
  <c r="F11" i="18"/>
  <c r="F10" i="18"/>
  <c r="F13" i="18"/>
  <c r="F12" i="18"/>
  <c r="F9" i="18"/>
  <c r="F4" i="18"/>
  <c r="F7" i="18"/>
  <c r="F6" i="18"/>
  <c r="F5" i="18"/>
  <c r="E2" i="18"/>
  <c r="E15" i="17"/>
  <c r="F11" i="17"/>
  <c r="E5" i="17"/>
</calcChain>
</file>

<file path=xl/sharedStrings.xml><?xml version="1.0" encoding="utf-8"?>
<sst xmlns="http://schemas.openxmlformats.org/spreadsheetml/2006/main" count="162" uniqueCount="83">
  <si>
    <t>Mujeres</t>
  </si>
  <si>
    <t>Hombres</t>
  </si>
  <si>
    <t>Total</t>
  </si>
  <si>
    <t>=</t>
  </si>
  <si>
    <t>Celda de Input, ahi pones los datos</t>
  </si>
  <si>
    <t>Celda de Output, ahi salen las calculaciones</t>
  </si>
  <si>
    <t>Guia de uso:</t>
  </si>
  <si>
    <t>En algunas hojas podras modificar y añadir mas filas, para poder especificar mas la informacion introducida.</t>
  </si>
  <si>
    <t>     </t>
  </si>
  <si>
    <t>Sí</t>
  </si>
  <si>
    <t>No</t>
  </si>
  <si>
    <t>Número de trabajadoras y número de trabajadores que han ascendido de nivel</t>
  </si>
  <si>
    <t>Nº de personas que han ascendido de nivel</t>
  </si>
  <si>
    <t>Nº de personas</t>
  </si>
  <si>
    <t>En el último año</t>
  </si>
  <si>
    <t>En el año anterior</t>
  </si>
  <si>
    <t>Hace dos años</t>
  </si>
  <si>
    <t>Hace tres años</t>
  </si>
  <si>
    <t>Hace cuatro años</t>
  </si>
  <si>
    <t xml:space="preserve">Nº de personas que en el último año han ascendido de categoría profesional </t>
  </si>
  <si>
    <t>Nivel directivo</t>
  </si>
  <si>
    <t>Mando intermedio</t>
  </si>
  <si>
    <t>Nivel técnico</t>
  </si>
  <si>
    <t>Nivel administrativo</t>
  </si>
  <si>
    <t>Nivel operario</t>
  </si>
  <si>
    <t>% Mujeres</t>
  </si>
  <si>
    <t>% Hombres</t>
  </si>
  <si>
    <t>Nº de personas que han ascendido de nivel por departamentos</t>
  </si>
  <si>
    <t>Nº de personas que han ascendido por tipo de promociones</t>
  </si>
  <si>
    <t xml:space="preserve">Promoción sin cambio de categoría </t>
  </si>
  <si>
    <t>Promoción con cambio de categoría</t>
  </si>
  <si>
    <t>Promoción vinculada a movilidad geográfica</t>
  </si>
  <si>
    <t>Promoción vinculada a dedicación exclusiva</t>
  </si>
  <si>
    <t>Promoción vinculada a disponibilidad para viajar</t>
  </si>
  <si>
    <t>Nº de personas que han ascendido por modalidad de la promoción</t>
  </si>
  <si>
    <t xml:space="preserve">Por prueba objetiva </t>
  </si>
  <si>
    <t>Por antigüedad</t>
  </si>
  <si>
    <t>Por designación de la cooperativa</t>
  </si>
  <si>
    <t>Nº de personas que han ascendido por años trabajados en la cooperativa</t>
  </si>
  <si>
    <t xml:space="preserve">Hasta 5 años (incluidos) </t>
  </si>
  <si>
    <t>A partir de 5 y hasta 10 años (incluidos)</t>
  </si>
  <si>
    <t>A partir de 10 y hasta 15 años (incluidos)</t>
  </si>
  <si>
    <t>Más de 15 años</t>
  </si>
  <si>
    <t>Nº de personas con responsabilidades de cuidado que han promocionado</t>
  </si>
  <si>
    <t>Cuidado de hijas/os menores de 12 años</t>
  </si>
  <si>
    <t xml:space="preserve">Cuidado de hijas/os mayores de 12 años </t>
  </si>
  <si>
    <t>Cuidado de personas mayores</t>
  </si>
  <si>
    <t>Cuidado de personas con discapacidad</t>
  </si>
  <si>
    <t>Cuidado de personas con enfermedad crónica o grandes dependientes</t>
  </si>
  <si>
    <t>Promociones en los últimos años por origen y destino del puesto</t>
  </si>
  <si>
    <t>Origen y Destino</t>
  </si>
  <si>
    <t>Nivel intermedio</t>
  </si>
  <si>
    <t>RESTO DE PUESTOS</t>
  </si>
  <si>
    <t>Ascenso 1</t>
  </si>
  <si>
    <t>Ascenso 2</t>
  </si>
  <si>
    <t>Ascenso 3</t>
  </si>
  <si>
    <t>Ascenso 4</t>
  </si>
  <si>
    <t>Fecha</t>
  </si>
  <si>
    <t>Puesto</t>
  </si>
  <si>
    <t>Personas que cumplen con los requisitos del puesto</t>
  </si>
  <si>
    <t>Personas que lo solicitan</t>
  </si>
  <si>
    <t>Personas promocionadas</t>
  </si>
  <si>
    <t>Personas promocionadas con responsabilidades de cuidado</t>
  </si>
  <si>
    <t>Personas promocionadas que ejercen o han ejercido medidas de conciliación</t>
  </si>
  <si>
    <t>Personas promocionadas con responsabilidades familiares</t>
  </si>
  <si>
    <t>Antigüedad media en el puesto anterior de las personas promocionadas</t>
  </si>
  <si>
    <t>Antigüedad media en la cooperativa de las personas promocionadas</t>
  </si>
  <si>
    <t>Media de edad de las personas promocionadas</t>
  </si>
  <si>
    <t>El procedimiento de promoción en la cooperativa es objetivo y transparente, regido únicamente por criterios demostrables de valía profesional.</t>
  </si>
  <si>
    <t>Cuando hay una posible promoción interna se informa a toda la plantilla de la cooperativa para que se presenten candidaturas a la promoción.</t>
  </si>
  <si>
    <t>En caso de que las personas promocionables sean mayoritariamente de un sexo, la cooperativa fomenta que se presenten perfiles del sexo subrepresentado a la promoción.</t>
  </si>
  <si>
    <t>Se procura que el equipo de personas encargadas de realizar la evaluación de personal sea mixto.</t>
  </si>
  <si>
    <t>Las personas encargadas de realizar la evaluación de personal tienen formación en igualdad entre mujeres y hombres.</t>
  </si>
  <si>
    <t>La descripción de los perfiles profesionales solo tiene en cuenta requerimientos objetivos para desempeñar adecuadamente el puesto de trabajo.</t>
  </si>
  <si>
    <t>Las características del puesto de trabajo objeto de promoción están vinculadas a movilidad geográfica.</t>
  </si>
  <si>
    <t>El puesto que se promociona exige dedicación exclusiva.</t>
  </si>
  <si>
    <t>La disponibilidad para viajar es exigible en el puesto que se promociona.</t>
  </si>
  <si>
    <t>nivel1</t>
  </si>
  <si>
    <t>nivel2</t>
  </si>
  <si>
    <t>nivel3</t>
  </si>
  <si>
    <t>nivel4</t>
  </si>
  <si>
    <t>nivel5</t>
  </si>
  <si>
    <t>nivel6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</si>
</sst>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</cellStyleXfs>
  <cellXfs count="42">
    <xf numFmtId="0" fontId="0" fillId="0" borderId="0" xfId="0"/>
    <xf numFmtId="10" fontId="0" fillId="0" borderId="0" xfId="0" applyNumberFormat="1"/>
    <xf numFmtId="0" fontId="1" fillId="2" borderId="1" xfId="1"/>
    <xf numFmtId="0" fontId="2" fillId="3" borderId="2" xfId="2"/>
    <xf numFmtId="0" fontId="0" fillId="0" borderId="0" xfId="0" applyAlignment="1">
      <alignment horizontal="center" vertical="center"/>
    </xf>
    <xf numFmtId="0" fontId="0" fillId="0" borderId="0" xfId="0" applyAlignment="1"/>
    <xf numFmtId="0" fontId="4" fillId="3" borderId="1" xfId="3" applyFont="1" applyAlignment="1">
      <alignment horizontal="right" vertical="center" wrapText="1"/>
    </xf>
    <xf numFmtId="0" fontId="1" fillId="2" borderId="1" xfId="1" applyAlignment="1">
      <alignment horizontal="center" vertical="center" wrapText="1"/>
    </xf>
    <xf numFmtId="0" fontId="2" fillId="3" borderId="2" xfId="2" applyAlignment="1">
      <alignment horizontal="center" vertical="center" wrapText="1"/>
    </xf>
    <xf numFmtId="0" fontId="4" fillId="3" borderId="4" xfId="3" applyFont="1" applyBorder="1" applyAlignment="1">
      <alignment horizontal="center" vertical="center" wrapText="1"/>
    </xf>
    <xf numFmtId="10" fontId="2" fillId="3" borderId="2" xfId="2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1" xfId="3" applyFont="1" applyAlignment="1">
      <alignment vertical="center" wrapText="1"/>
    </xf>
    <xf numFmtId="0" fontId="4" fillId="3" borderId="1" xfId="3" applyFont="1" applyAlignment="1">
      <alignment horizontal="center" vertical="center" wrapText="1"/>
    </xf>
    <xf numFmtId="0" fontId="1" fillId="2" borderId="1" xfId="1" applyAlignment="1">
      <alignment vertical="center" wrapText="1"/>
    </xf>
    <xf numFmtId="0" fontId="4" fillId="3" borderId="1" xfId="3" applyFont="1" applyAlignment="1">
      <alignment horizontal="justify" vertical="center" wrapText="1"/>
    </xf>
    <xf numFmtId="0" fontId="4" fillId="3" borderId="9" xfId="3" applyFont="1" applyBorder="1" applyAlignment="1">
      <alignment vertical="center" wrapText="1"/>
    </xf>
    <xf numFmtId="0" fontId="4" fillId="3" borderId="3" xfId="3" applyFont="1" applyBorder="1" applyAlignment="1">
      <alignment horizontal="center" vertical="center" wrapText="1"/>
    </xf>
    <xf numFmtId="0" fontId="4" fillId="3" borderId="5" xfId="3" applyFont="1" applyBorder="1" applyAlignment="1">
      <alignment horizontal="center" vertical="center" wrapText="1"/>
    </xf>
    <xf numFmtId="0" fontId="1" fillId="2" borderId="1" xfId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4" fillId="3" borderId="6" xfId="3" applyFont="1" applyBorder="1" applyAlignment="1">
      <alignment horizontal="center" vertical="center" wrapText="1"/>
    </xf>
    <xf numFmtId="10" fontId="4" fillId="3" borderId="6" xfId="3" applyNumberFormat="1" applyFont="1" applyBorder="1" applyAlignment="1">
      <alignment horizontal="center" vertical="center" wrapText="1"/>
    </xf>
    <xf numFmtId="0" fontId="4" fillId="3" borderId="3" xfId="3" applyFont="1" applyBorder="1" applyAlignment="1">
      <alignment vertical="center" wrapText="1"/>
    </xf>
    <xf numFmtId="0" fontId="4" fillId="3" borderId="4" xfId="3" applyFont="1" applyBorder="1" applyAlignment="1">
      <alignment vertical="center" wrapText="1"/>
    </xf>
    <xf numFmtId="0" fontId="4" fillId="3" borderId="5" xfId="3" applyFont="1" applyBorder="1" applyAlignment="1">
      <alignment vertical="center" wrapText="1"/>
    </xf>
    <xf numFmtId="10" fontId="4" fillId="3" borderId="6" xfId="3" applyNumberFormat="1" applyFont="1" applyBorder="1" applyAlignment="1">
      <alignment vertical="center" wrapText="1"/>
    </xf>
    <xf numFmtId="10" fontId="4" fillId="3" borderId="0" xfId="3" applyNumberFormat="1" applyFont="1" applyBorder="1" applyAlignment="1">
      <alignment vertical="center" wrapText="1"/>
    </xf>
    <xf numFmtId="10" fontId="4" fillId="3" borderId="9" xfId="3" applyNumberFormat="1" applyFont="1" applyBorder="1" applyAlignment="1">
      <alignment vertical="center" wrapText="1"/>
    </xf>
    <xf numFmtId="10" fontId="2" fillId="3" borderId="2" xfId="2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7" xfId="3" applyFont="1" applyBorder="1" applyAlignment="1">
      <alignment horizontal="center" vertical="center" wrapText="1"/>
    </xf>
    <xf numFmtId="0" fontId="4" fillId="3" borderId="8" xfId="3" applyFont="1" applyBorder="1" applyAlignment="1">
      <alignment horizontal="center" vertical="center" wrapText="1"/>
    </xf>
    <xf numFmtId="0" fontId="4" fillId="3" borderId="3" xfId="3" applyFont="1" applyBorder="1" applyAlignment="1">
      <alignment horizontal="center" vertical="center" wrapText="1"/>
    </xf>
    <xf numFmtId="0" fontId="4" fillId="3" borderId="1" xfId="3" applyFont="1" applyAlignment="1">
      <alignment horizontal="justify" vertical="center" wrapText="1"/>
    </xf>
    <xf numFmtId="0" fontId="1" fillId="2" borderId="1" xfId="1" applyAlignment="1">
      <alignment horizontal="center" vertical="center" wrapText="1"/>
    </xf>
    <xf numFmtId="0" fontId="4" fillId="3" borderId="1" xfId="3" applyFont="1" applyAlignment="1">
      <alignment horizontal="center" vertical="center" wrapText="1"/>
    </xf>
    <xf numFmtId="0" fontId="4" fillId="3" borderId="11" xfId="3" applyFont="1" applyBorder="1" applyAlignment="1">
      <alignment horizontal="center" vertical="center" wrapText="1"/>
    </xf>
    <xf numFmtId="0" fontId="4" fillId="3" borderId="5" xfId="3" applyFont="1" applyBorder="1" applyAlignment="1">
      <alignment horizontal="center" vertical="center" wrapText="1"/>
    </xf>
    <xf numFmtId="10" fontId="4" fillId="3" borderId="9" xfId="3" applyNumberFormat="1" applyFont="1" applyBorder="1" applyAlignment="1">
      <alignment horizontal="center" vertical="center" wrapText="1"/>
    </xf>
    <xf numFmtId="10" fontId="4" fillId="3" borderId="10" xfId="3" applyNumberFormat="1" applyFont="1" applyBorder="1" applyAlignment="1">
      <alignment horizontal="center" vertical="center" wrapText="1"/>
    </xf>
  </cellXfs>
  <cellStyles count="4">
    <cellStyle name="Calculation" xfId="3" builtinId="22"/>
    <cellStyle name="Input" xfId="1" builtinId="20"/>
    <cellStyle name="Normal" xfId="0" builtinId="0"/>
    <cellStyle name="Output" xfId="2" builtinId="21"/>
  </cellStyles>
  <dxfs count="45">
    <dxf>
      <numFmt numFmtId="14" formatCode="0.00%"/>
      <alignment horizontal="center" vertical="center" textRotation="0" wrapText="1" indent="0" justifyLastLine="0" shrinkToFit="0" readingOrder="0"/>
    </dxf>
    <dxf>
      <numFmt numFmtId="14" formatCode="0.00%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  <dxf>
      <numFmt numFmtId="14" formatCode="0.00%"/>
      <alignment horizontal="center" vertical="center" textRotation="0" wrapText="1" indent="0" justifyLastLine="0" shrinkToFit="0" readingOrder="0"/>
    </dxf>
    <dxf>
      <numFmt numFmtId="14" formatCode="0.00%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  <bottom style="thin">
          <color rgb="FF7F7F7F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  <dxf>
      <numFmt numFmtId="14" formatCode="0.00%"/>
      <alignment horizontal="center" vertical="center" textRotation="0" wrapText="1" indent="0" justifyLastLine="0" shrinkToFit="0" readingOrder="0"/>
    </dxf>
    <dxf>
      <numFmt numFmtId="14" formatCode="0.00%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thin">
          <color rgb="FF7F7F7F"/>
        </top>
        <bottom style="thin">
          <color rgb="FF7F7F7F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4" formatCode="0.00%"/>
      <alignment horizontal="center" vertical="center" textRotation="0" wrapText="1" indent="0" justifyLastLine="0" shrinkToFit="0" readingOrder="0"/>
    </dxf>
    <dxf>
      <numFmt numFmtId="14" formatCode="0.00%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  <dxf>
      <numFmt numFmtId="14" formatCode="0.00%"/>
      <alignment horizontal="center" vertical="center" textRotation="0" wrapText="1" indent="0" justifyLastLine="0" shrinkToFit="0" readingOrder="0"/>
    </dxf>
    <dxf>
      <numFmt numFmtId="14" formatCode="0.00%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</dxfs>
  <tableStyles count="0" defaultTableStyle="TableStyleMedium2" defaultPivotStyle="PivotStyleLight16"/>
  <colors>
    <mruColors>
      <color rgb="FF863D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Ascenso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'Promoción II'!$B$4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II'!$A$5:$A$13</c:f>
              <c:strCache>
                <c:ptCount val="9"/>
                <c:pt idx="0">
                  <c:v>Personas que cumplen con los requisitos del puesto</c:v>
                </c:pt>
                <c:pt idx="1">
                  <c:v>Personas que lo solicitan</c:v>
                </c:pt>
                <c:pt idx="2">
                  <c:v>Personas promocionadas</c:v>
                </c:pt>
                <c:pt idx="3">
                  <c:v>Personas promocionadas con responsabilidades de cuidado</c:v>
                </c:pt>
                <c:pt idx="4">
                  <c:v>Personas promocionadas que ejercen o han ejercido medidas de conciliación</c:v>
                </c:pt>
                <c:pt idx="5">
                  <c:v>Personas promocionadas con responsabilidades familiares</c:v>
                </c:pt>
                <c:pt idx="6">
                  <c:v>Antigüedad media en el puesto anterior de las personas promocionadas</c:v>
                </c:pt>
                <c:pt idx="7">
                  <c:v>Antigüedad media en la cooperativa de las personas promocionadas</c:v>
                </c:pt>
                <c:pt idx="8">
                  <c:v>Media de edad de las personas promocionadas</c:v>
                </c:pt>
              </c:strCache>
            </c:strRef>
          </c:cat>
          <c:val>
            <c:numRef>
              <c:f>'Promoción II'!$B$5:$B$13</c:f>
              <c:numCache>
                <c:formatCode>General</c:formatCode>
                <c:ptCount val="9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5-4A94-BF8D-738BE19D79BD}"/>
            </c:ext>
          </c:extLst>
        </c:ser>
        <c:ser>
          <c:idx val="1"/>
          <c:order val="1"/>
          <c:tx>
            <c:strRef>
              <c:f>'Promoción II'!$C$4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II'!$A$5:$A$13</c:f>
              <c:strCache>
                <c:ptCount val="9"/>
                <c:pt idx="0">
                  <c:v>Personas que cumplen con los requisitos del puesto</c:v>
                </c:pt>
                <c:pt idx="1">
                  <c:v>Personas que lo solicitan</c:v>
                </c:pt>
                <c:pt idx="2">
                  <c:v>Personas promocionadas</c:v>
                </c:pt>
                <c:pt idx="3">
                  <c:v>Personas promocionadas con responsabilidades de cuidado</c:v>
                </c:pt>
                <c:pt idx="4">
                  <c:v>Personas promocionadas que ejercen o han ejercido medidas de conciliación</c:v>
                </c:pt>
                <c:pt idx="5">
                  <c:v>Personas promocionadas con responsabilidades familiares</c:v>
                </c:pt>
                <c:pt idx="6">
                  <c:v>Antigüedad media en el puesto anterior de las personas promocionadas</c:v>
                </c:pt>
                <c:pt idx="7">
                  <c:v>Antigüedad media en la cooperativa de las personas promocionadas</c:v>
                </c:pt>
                <c:pt idx="8">
                  <c:v>Media de edad de las personas promocionadas</c:v>
                </c:pt>
              </c:strCache>
            </c:strRef>
          </c:cat>
          <c:val>
            <c:numRef>
              <c:f>'Promoción II'!$C$5:$C$13</c:f>
              <c:numCache>
                <c:formatCode>General</c:formatCode>
                <c:ptCount val="9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5-4A94-BF8D-738BE19D79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9126480"/>
        <c:axId val="1979133968"/>
      </c:barChart>
      <c:catAx>
        <c:axId val="1979126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33968"/>
        <c:crosses val="autoZero"/>
        <c:auto val="1"/>
        <c:lblAlgn val="ctr"/>
        <c:lblOffset val="100"/>
        <c:noMultiLvlLbl val="0"/>
      </c:catAx>
      <c:valAx>
        <c:axId val="197913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2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'Promoción IV'!$C$1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IV'!$A$2:$A$5</c:f>
              <c:strCache>
                <c:ptCount val="4"/>
                <c:pt idx="0">
                  <c:v>Hasta 5 años (incluidos) </c:v>
                </c:pt>
                <c:pt idx="1">
                  <c:v>A partir de 5 y hasta 10 años (incluidos)</c:v>
                </c:pt>
                <c:pt idx="2">
                  <c:v>A partir de 10 y hasta 15 años (incluidos)</c:v>
                </c:pt>
                <c:pt idx="3">
                  <c:v>Más de 15 años</c:v>
                </c:pt>
              </c:strCache>
            </c:strRef>
          </c:cat>
          <c:val>
            <c:numRef>
              <c:f>'Promoción IV'!$C$2:$C$5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1-48D6-AC43-74EF7BC38FA0}"/>
            </c:ext>
          </c:extLst>
        </c:ser>
        <c:ser>
          <c:idx val="2"/>
          <c:order val="1"/>
          <c:tx>
            <c:strRef>
              <c:f>'Promoción IV'!$D$1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IV'!$A$2:$A$5</c:f>
              <c:strCache>
                <c:ptCount val="4"/>
                <c:pt idx="0">
                  <c:v>Hasta 5 años (incluidos) </c:v>
                </c:pt>
                <c:pt idx="1">
                  <c:v>A partir de 5 y hasta 10 años (incluidos)</c:v>
                </c:pt>
                <c:pt idx="2">
                  <c:v>A partir de 10 y hasta 15 años (incluidos)</c:v>
                </c:pt>
                <c:pt idx="3">
                  <c:v>Más de 15 años</c:v>
                </c:pt>
              </c:strCache>
            </c:strRef>
          </c:cat>
          <c:val>
            <c:numRef>
              <c:f>'Promoción IV'!$D$2:$D$5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1-48D6-AC43-74EF7BC38F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33621408"/>
        <c:axId val="2033629728"/>
      </c:barChart>
      <c:catAx>
        <c:axId val="203362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629728"/>
        <c:crosses val="autoZero"/>
        <c:auto val="1"/>
        <c:lblAlgn val="ctr"/>
        <c:lblOffset val="100"/>
        <c:noMultiLvlLbl val="0"/>
      </c:catAx>
      <c:valAx>
        <c:axId val="203362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62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'Promoción IV'!$C$6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IV'!$A$7:$A$11</c:f>
              <c:strCache>
                <c:ptCount val="5"/>
                <c:pt idx="0">
                  <c:v>Cuidado de hijas/os menores de 12 años</c:v>
                </c:pt>
                <c:pt idx="1">
                  <c:v>Cuidado de hijas/os mayores de 12 años </c:v>
                </c:pt>
                <c:pt idx="2">
                  <c:v>Cuidado de personas mayores</c:v>
                </c:pt>
                <c:pt idx="3">
                  <c:v>Cuidado de personas con discapacidad</c:v>
                </c:pt>
                <c:pt idx="4">
                  <c:v>Cuidado de personas con enfermedad crónica o grandes dependientes</c:v>
                </c:pt>
              </c:strCache>
            </c:strRef>
          </c:cat>
          <c:val>
            <c:numRef>
              <c:f>'Promoción IV'!$C$7:$C$11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C1-4F25-BCB9-1EACDF831C0C}"/>
            </c:ext>
          </c:extLst>
        </c:ser>
        <c:ser>
          <c:idx val="2"/>
          <c:order val="1"/>
          <c:tx>
            <c:strRef>
              <c:f>'Promoción IV'!$D$6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IV'!$A$7:$A$11</c:f>
              <c:strCache>
                <c:ptCount val="5"/>
                <c:pt idx="0">
                  <c:v>Cuidado de hijas/os menores de 12 años</c:v>
                </c:pt>
                <c:pt idx="1">
                  <c:v>Cuidado de hijas/os mayores de 12 años </c:v>
                </c:pt>
                <c:pt idx="2">
                  <c:v>Cuidado de personas mayores</c:v>
                </c:pt>
                <c:pt idx="3">
                  <c:v>Cuidado de personas con discapacidad</c:v>
                </c:pt>
                <c:pt idx="4">
                  <c:v>Cuidado de personas con enfermedad crónica o grandes dependientes</c:v>
                </c:pt>
              </c:strCache>
            </c:strRef>
          </c:cat>
          <c:val>
            <c:numRef>
              <c:f>'Promoción IV'!$D$7:$D$11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C1-4F25-BCB9-1EACDF831C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33618496"/>
        <c:axId val="2033608928"/>
      </c:barChart>
      <c:catAx>
        <c:axId val="203361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608928"/>
        <c:crosses val="autoZero"/>
        <c:auto val="1"/>
        <c:lblAlgn val="ctr"/>
        <c:lblOffset val="100"/>
        <c:noMultiLvlLbl val="0"/>
      </c:catAx>
      <c:valAx>
        <c:axId val="203360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61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'Promoción V'!$C$1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V'!$A$2:$A$7</c:f>
              <c:strCache>
                <c:ptCount val="6"/>
                <c:pt idx="0">
                  <c:v>nivel1</c:v>
                </c:pt>
                <c:pt idx="1">
                  <c:v>nivel2</c:v>
                </c:pt>
                <c:pt idx="2">
                  <c:v>nivel3</c:v>
                </c:pt>
                <c:pt idx="3">
                  <c:v>nivel4</c:v>
                </c:pt>
                <c:pt idx="4">
                  <c:v>nivel5</c:v>
                </c:pt>
                <c:pt idx="5">
                  <c:v>nivel6</c:v>
                </c:pt>
              </c:strCache>
            </c:strRef>
          </c:cat>
          <c:val>
            <c:numRef>
              <c:f>'Promoción V'!$C$2:$C$7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9-464D-B926-06A3DA7E801E}"/>
            </c:ext>
          </c:extLst>
        </c:ser>
        <c:ser>
          <c:idx val="2"/>
          <c:order val="1"/>
          <c:tx>
            <c:strRef>
              <c:f>'Promoción V'!$D$1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V'!$A$2:$A$7</c:f>
              <c:strCache>
                <c:ptCount val="6"/>
                <c:pt idx="0">
                  <c:v>nivel1</c:v>
                </c:pt>
                <c:pt idx="1">
                  <c:v>nivel2</c:v>
                </c:pt>
                <c:pt idx="2">
                  <c:v>nivel3</c:v>
                </c:pt>
                <c:pt idx="3">
                  <c:v>nivel4</c:v>
                </c:pt>
                <c:pt idx="4">
                  <c:v>nivel5</c:v>
                </c:pt>
                <c:pt idx="5">
                  <c:v>nivel6</c:v>
                </c:pt>
              </c:strCache>
            </c:strRef>
          </c:cat>
          <c:val>
            <c:numRef>
              <c:f>'Promoción V'!$D$2:$D$7</c:f>
              <c:numCache>
                <c:formatCode>General</c:formatCode>
                <c:ptCount val="6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A9-464D-B926-06A3DA7E80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81793824"/>
        <c:axId val="1981805472"/>
      </c:barChart>
      <c:catAx>
        <c:axId val="198179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805472"/>
        <c:crosses val="autoZero"/>
        <c:auto val="1"/>
        <c:lblAlgn val="ctr"/>
        <c:lblOffset val="100"/>
        <c:noMultiLvlLbl val="0"/>
      </c:catAx>
      <c:valAx>
        <c:axId val="198180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9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'Promoción V'!$C$8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V'!$A$9:$A$13</c:f>
              <c:strCache>
                <c:ptCount val="5"/>
                <c:pt idx="0">
                  <c:v>Promoción sin cambio de categoría </c:v>
                </c:pt>
                <c:pt idx="1">
                  <c:v>Promoción con cambio de categoría</c:v>
                </c:pt>
                <c:pt idx="2">
                  <c:v>Promoción vinculada a movilidad geográfica</c:v>
                </c:pt>
                <c:pt idx="3">
                  <c:v>Promoción vinculada a dedicación exclusiva</c:v>
                </c:pt>
                <c:pt idx="4">
                  <c:v>Promoción vinculada a disponibilidad para viajar</c:v>
                </c:pt>
              </c:strCache>
            </c:strRef>
          </c:cat>
          <c:val>
            <c:numRef>
              <c:f>'Promoción V'!$C$9:$C$13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8-451E-9215-097A6ADB08A4}"/>
            </c:ext>
          </c:extLst>
        </c:ser>
        <c:ser>
          <c:idx val="2"/>
          <c:order val="1"/>
          <c:tx>
            <c:strRef>
              <c:f>'Promoción V'!$D$8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V'!$A$9:$A$13</c:f>
              <c:strCache>
                <c:ptCount val="5"/>
                <c:pt idx="0">
                  <c:v>Promoción sin cambio de categoría </c:v>
                </c:pt>
                <c:pt idx="1">
                  <c:v>Promoción con cambio de categoría</c:v>
                </c:pt>
                <c:pt idx="2">
                  <c:v>Promoción vinculada a movilidad geográfica</c:v>
                </c:pt>
                <c:pt idx="3">
                  <c:v>Promoción vinculada a dedicación exclusiva</c:v>
                </c:pt>
                <c:pt idx="4">
                  <c:v>Promoción vinculada a disponibilidad para viajar</c:v>
                </c:pt>
              </c:strCache>
            </c:strRef>
          </c:cat>
          <c:val>
            <c:numRef>
              <c:f>'Promoción V'!$D$9:$D$13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98-451E-9215-097A6ADB08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81798400"/>
        <c:axId val="1981792160"/>
      </c:barChart>
      <c:catAx>
        <c:axId val="198179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92160"/>
        <c:crosses val="autoZero"/>
        <c:auto val="1"/>
        <c:lblAlgn val="ctr"/>
        <c:lblOffset val="100"/>
        <c:noMultiLvlLbl val="0"/>
      </c:catAx>
      <c:valAx>
        <c:axId val="198179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9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'Promoción V'!$C$14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V'!$A$15:$A$17</c:f>
              <c:strCache>
                <c:ptCount val="3"/>
                <c:pt idx="0">
                  <c:v>Por prueba objetiva </c:v>
                </c:pt>
                <c:pt idx="1">
                  <c:v>Por antigüedad</c:v>
                </c:pt>
                <c:pt idx="2">
                  <c:v>Por designación de la cooperativa</c:v>
                </c:pt>
              </c:strCache>
            </c:strRef>
          </c:cat>
          <c:val>
            <c:numRef>
              <c:f>'Promoción V'!$C$15:$C$17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4-4B51-9BD2-C8FFE1E9C17E}"/>
            </c:ext>
          </c:extLst>
        </c:ser>
        <c:ser>
          <c:idx val="2"/>
          <c:order val="1"/>
          <c:tx>
            <c:strRef>
              <c:f>'Promoción V'!$D$14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V'!$A$15:$A$17</c:f>
              <c:strCache>
                <c:ptCount val="3"/>
                <c:pt idx="0">
                  <c:v>Por prueba objetiva </c:v>
                </c:pt>
                <c:pt idx="1">
                  <c:v>Por antigüedad</c:v>
                </c:pt>
                <c:pt idx="2">
                  <c:v>Por designación de la cooperativa</c:v>
                </c:pt>
              </c:strCache>
            </c:strRef>
          </c:cat>
          <c:val>
            <c:numRef>
              <c:f>'Promoción V'!$D$15:$D$17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84-4B51-9BD2-C8FFE1E9C1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81802976"/>
        <c:axId val="1981791328"/>
      </c:barChart>
      <c:catAx>
        <c:axId val="1981802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91328"/>
        <c:crosses val="autoZero"/>
        <c:auto val="1"/>
        <c:lblAlgn val="ctr"/>
        <c:lblOffset val="100"/>
        <c:noMultiLvlLbl val="0"/>
      </c:catAx>
      <c:valAx>
        <c:axId val="198179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80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Ascendidos por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'Promoción VI'!$C$2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VI'!$A$4:$A$8</c:f>
              <c:strCache>
                <c:ptCount val="5"/>
                <c:pt idx="0">
                  <c:v>En el último año</c:v>
                </c:pt>
                <c:pt idx="1">
                  <c:v>En el año anterior</c:v>
                </c:pt>
                <c:pt idx="2">
                  <c:v>Hace dos años</c:v>
                </c:pt>
                <c:pt idx="3">
                  <c:v>Hace tres años</c:v>
                </c:pt>
                <c:pt idx="4">
                  <c:v>Hace cuatro años</c:v>
                </c:pt>
              </c:strCache>
            </c:strRef>
          </c:cat>
          <c:val>
            <c:numRef>
              <c:f>'Promoción VI'!$C$4:$C$8</c:f>
              <c:numCache>
                <c:formatCode>General</c:formatCode>
                <c:ptCount val="5"/>
                <c:pt idx="0">
                  <c:v>3</c:v>
                </c:pt>
                <c:pt idx="1">
                  <c:v>23</c:v>
                </c:pt>
                <c:pt idx="2">
                  <c:v>23</c:v>
                </c:pt>
                <c:pt idx="3">
                  <c:v>1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B7-440A-B152-BF0D8C5969BB}"/>
            </c:ext>
          </c:extLst>
        </c:ser>
        <c:ser>
          <c:idx val="2"/>
          <c:order val="1"/>
          <c:tx>
            <c:strRef>
              <c:f>'Promoción VI'!$D$2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VI'!$A$4:$A$8</c:f>
              <c:strCache>
                <c:ptCount val="5"/>
                <c:pt idx="0">
                  <c:v>En el último año</c:v>
                </c:pt>
                <c:pt idx="1">
                  <c:v>En el año anterior</c:v>
                </c:pt>
                <c:pt idx="2">
                  <c:v>Hace dos años</c:v>
                </c:pt>
                <c:pt idx="3">
                  <c:v>Hace tres años</c:v>
                </c:pt>
                <c:pt idx="4">
                  <c:v>Hace cuatro años</c:v>
                </c:pt>
              </c:strCache>
            </c:strRef>
          </c:cat>
          <c:val>
            <c:numRef>
              <c:f>'Promoción VI'!$D$4:$D$8</c:f>
              <c:numCache>
                <c:formatCode>General</c:formatCode>
                <c:ptCount val="5"/>
                <c:pt idx="0">
                  <c:v>9</c:v>
                </c:pt>
                <c:pt idx="1">
                  <c:v>23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B7-440A-B152-BF0D8C5969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86502303"/>
        <c:axId val="1386503135"/>
      </c:barChart>
      <c:catAx>
        <c:axId val="13865023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6503135"/>
        <c:crosses val="autoZero"/>
        <c:auto val="1"/>
        <c:lblAlgn val="ctr"/>
        <c:lblOffset val="100"/>
        <c:noMultiLvlLbl val="0"/>
      </c:catAx>
      <c:valAx>
        <c:axId val="1386503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650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Ascendidos por nivel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'Promoción VI'!$C$9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VI'!$A$11:$A$15</c:f>
              <c:strCache>
                <c:ptCount val="5"/>
                <c:pt idx="0">
                  <c:v>Nivel directivo</c:v>
                </c:pt>
                <c:pt idx="1">
                  <c:v>Mando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VI'!$C$11:$C$15</c:f>
              <c:numCache>
                <c:formatCode>General</c:formatCode>
                <c:ptCount val="5"/>
                <c:pt idx="0">
                  <c:v>87</c:v>
                </c:pt>
                <c:pt idx="1">
                  <c:v>1</c:v>
                </c:pt>
                <c:pt idx="2">
                  <c:v>11</c:v>
                </c:pt>
                <c:pt idx="3">
                  <c:v>43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8-4C0F-9454-D9B07D3AA0B0}"/>
            </c:ext>
          </c:extLst>
        </c:ser>
        <c:ser>
          <c:idx val="2"/>
          <c:order val="1"/>
          <c:tx>
            <c:strRef>
              <c:f>'Promoción VI'!$D$9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VI'!$A$11:$A$15</c:f>
              <c:strCache>
                <c:ptCount val="5"/>
                <c:pt idx="0">
                  <c:v>Nivel directivo</c:v>
                </c:pt>
                <c:pt idx="1">
                  <c:v>Mando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VI'!$D$11:$D$15</c:f>
              <c:numCache>
                <c:formatCode>General</c:formatCode>
                <c:ptCount val="5"/>
                <c:pt idx="0">
                  <c:v>56</c:v>
                </c:pt>
                <c:pt idx="1">
                  <c:v>452</c:v>
                </c:pt>
                <c:pt idx="2">
                  <c:v>32</c:v>
                </c:pt>
                <c:pt idx="3">
                  <c:v>65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28-4C0F-9454-D9B07D3AA0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75747247"/>
        <c:axId val="1075746831"/>
      </c:barChart>
      <c:catAx>
        <c:axId val="10757472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746831"/>
        <c:crosses val="autoZero"/>
        <c:auto val="1"/>
        <c:lblAlgn val="ctr"/>
        <c:lblOffset val="100"/>
        <c:noMultiLvlLbl val="0"/>
      </c:catAx>
      <c:valAx>
        <c:axId val="1075746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7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Ascenso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'Promoción II'!$D$4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II'!$A$5:$A$13</c:f>
              <c:strCache>
                <c:ptCount val="9"/>
                <c:pt idx="0">
                  <c:v>Personas que cumplen con los requisitos del puesto</c:v>
                </c:pt>
                <c:pt idx="1">
                  <c:v>Personas que lo solicitan</c:v>
                </c:pt>
                <c:pt idx="2">
                  <c:v>Personas promocionadas</c:v>
                </c:pt>
                <c:pt idx="3">
                  <c:v>Personas promocionadas con responsabilidades de cuidado</c:v>
                </c:pt>
                <c:pt idx="4">
                  <c:v>Personas promocionadas que ejercen o han ejercido medidas de conciliación</c:v>
                </c:pt>
                <c:pt idx="5">
                  <c:v>Personas promocionadas con responsabilidades familiares</c:v>
                </c:pt>
                <c:pt idx="6">
                  <c:v>Antigüedad media en el puesto anterior de las personas promocionadas</c:v>
                </c:pt>
                <c:pt idx="7">
                  <c:v>Antigüedad media en la cooperativa de las personas promocionadas</c:v>
                </c:pt>
                <c:pt idx="8">
                  <c:v>Media de edad de las personas promocionadas</c:v>
                </c:pt>
              </c:strCache>
            </c:strRef>
          </c:cat>
          <c:val>
            <c:numRef>
              <c:f>'Promoción II'!$D$5:$D$13</c:f>
              <c:numCache>
                <c:formatCode>General</c:formatCode>
                <c:ptCount val="9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45</c:v>
                </c:pt>
                <c:pt idx="7">
                  <c:v>32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B-46F4-AD65-368DE06379BF}"/>
            </c:ext>
          </c:extLst>
        </c:ser>
        <c:ser>
          <c:idx val="1"/>
          <c:order val="1"/>
          <c:tx>
            <c:strRef>
              <c:f>'Promoción II'!$E$4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II'!$A$5:$A$13</c:f>
              <c:strCache>
                <c:ptCount val="9"/>
                <c:pt idx="0">
                  <c:v>Personas que cumplen con los requisitos del puesto</c:v>
                </c:pt>
                <c:pt idx="1">
                  <c:v>Personas que lo solicitan</c:v>
                </c:pt>
                <c:pt idx="2">
                  <c:v>Personas promocionadas</c:v>
                </c:pt>
                <c:pt idx="3">
                  <c:v>Personas promocionadas con responsabilidades de cuidado</c:v>
                </c:pt>
                <c:pt idx="4">
                  <c:v>Personas promocionadas que ejercen o han ejercido medidas de conciliación</c:v>
                </c:pt>
                <c:pt idx="5">
                  <c:v>Personas promocionadas con responsabilidades familiares</c:v>
                </c:pt>
                <c:pt idx="6">
                  <c:v>Antigüedad media en el puesto anterior de las personas promocionadas</c:v>
                </c:pt>
                <c:pt idx="7">
                  <c:v>Antigüedad media en la cooperativa de las personas promocionadas</c:v>
                </c:pt>
                <c:pt idx="8">
                  <c:v>Media de edad de las personas promocionadas</c:v>
                </c:pt>
              </c:strCache>
            </c:strRef>
          </c:cat>
          <c:val>
            <c:numRef>
              <c:f>'Promoción II'!$E$5:$E$13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B-46F4-AD65-368DE06379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9126480"/>
        <c:axId val="1979133968"/>
      </c:barChart>
      <c:catAx>
        <c:axId val="1979126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33968"/>
        <c:crosses val="autoZero"/>
        <c:auto val="1"/>
        <c:lblAlgn val="ctr"/>
        <c:lblOffset val="100"/>
        <c:noMultiLvlLbl val="0"/>
      </c:catAx>
      <c:valAx>
        <c:axId val="197913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2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Ascenso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'Promoción II'!$F$4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II'!$A$5:$A$13</c:f>
              <c:strCache>
                <c:ptCount val="9"/>
                <c:pt idx="0">
                  <c:v>Personas que cumplen con los requisitos del puesto</c:v>
                </c:pt>
                <c:pt idx="1">
                  <c:v>Personas que lo solicitan</c:v>
                </c:pt>
                <c:pt idx="2">
                  <c:v>Personas promocionadas</c:v>
                </c:pt>
                <c:pt idx="3">
                  <c:v>Personas promocionadas con responsabilidades de cuidado</c:v>
                </c:pt>
                <c:pt idx="4">
                  <c:v>Personas promocionadas que ejercen o han ejercido medidas de conciliación</c:v>
                </c:pt>
                <c:pt idx="5">
                  <c:v>Personas promocionadas con responsabilidades familiares</c:v>
                </c:pt>
                <c:pt idx="6">
                  <c:v>Antigüedad media en el puesto anterior de las personas promocionadas</c:v>
                </c:pt>
                <c:pt idx="7">
                  <c:v>Antigüedad media en la cooperativa de las personas promocionadas</c:v>
                </c:pt>
                <c:pt idx="8">
                  <c:v>Media de edad de las personas promocionadas</c:v>
                </c:pt>
              </c:strCache>
            </c:strRef>
          </c:cat>
          <c:val>
            <c:numRef>
              <c:f>'Promoción II'!$F$5:$F$13</c:f>
              <c:numCache>
                <c:formatCode>General</c:formatCode>
                <c:ptCount val="9"/>
                <c:pt idx="0">
                  <c:v>4</c:v>
                </c:pt>
                <c:pt idx="1">
                  <c:v>38</c:v>
                </c:pt>
                <c:pt idx="2">
                  <c:v>45</c:v>
                </c:pt>
                <c:pt idx="3">
                  <c:v>45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E-4695-8622-E027918ED929}"/>
            </c:ext>
          </c:extLst>
        </c:ser>
        <c:ser>
          <c:idx val="1"/>
          <c:order val="1"/>
          <c:tx>
            <c:strRef>
              <c:f>'Promoción II'!$G$4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II'!$A$5:$A$13</c:f>
              <c:strCache>
                <c:ptCount val="9"/>
                <c:pt idx="0">
                  <c:v>Personas que cumplen con los requisitos del puesto</c:v>
                </c:pt>
                <c:pt idx="1">
                  <c:v>Personas que lo solicitan</c:v>
                </c:pt>
                <c:pt idx="2">
                  <c:v>Personas promocionadas</c:v>
                </c:pt>
                <c:pt idx="3">
                  <c:v>Personas promocionadas con responsabilidades de cuidado</c:v>
                </c:pt>
                <c:pt idx="4">
                  <c:v>Personas promocionadas que ejercen o han ejercido medidas de conciliación</c:v>
                </c:pt>
                <c:pt idx="5">
                  <c:v>Personas promocionadas con responsabilidades familiares</c:v>
                </c:pt>
                <c:pt idx="6">
                  <c:v>Antigüedad media en el puesto anterior de las personas promocionadas</c:v>
                </c:pt>
                <c:pt idx="7">
                  <c:v>Antigüedad media en la cooperativa de las personas promocionadas</c:v>
                </c:pt>
                <c:pt idx="8">
                  <c:v>Media de edad de las personas promocionadas</c:v>
                </c:pt>
              </c:strCache>
            </c:strRef>
          </c:cat>
          <c:val>
            <c:numRef>
              <c:f>'Promoción II'!$G$5:$G$13</c:f>
              <c:numCache>
                <c:formatCode>General</c:formatCode>
                <c:ptCount val="9"/>
                <c:pt idx="0">
                  <c:v>5</c:v>
                </c:pt>
                <c:pt idx="1">
                  <c:v>69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E-4695-8622-E027918ED9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9126480"/>
        <c:axId val="1979133968"/>
      </c:barChart>
      <c:catAx>
        <c:axId val="1979126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33968"/>
        <c:crosses val="autoZero"/>
        <c:auto val="1"/>
        <c:lblAlgn val="ctr"/>
        <c:lblOffset val="100"/>
        <c:noMultiLvlLbl val="0"/>
      </c:catAx>
      <c:valAx>
        <c:axId val="197913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2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Ascenso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'Promoción II'!$H$4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II'!$A$5:$A$13</c:f>
              <c:strCache>
                <c:ptCount val="9"/>
                <c:pt idx="0">
                  <c:v>Personas que cumplen con los requisitos del puesto</c:v>
                </c:pt>
                <c:pt idx="1">
                  <c:v>Personas que lo solicitan</c:v>
                </c:pt>
                <c:pt idx="2">
                  <c:v>Personas promocionadas</c:v>
                </c:pt>
                <c:pt idx="3">
                  <c:v>Personas promocionadas con responsabilidades de cuidado</c:v>
                </c:pt>
                <c:pt idx="4">
                  <c:v>Personas promocionadas que ejercen o han ejercido medidas de conciliación</c:v>
                </c:pt>
                <c:pt idx="5">
                  <c:v>Personas promocionadas con responsabilidades familiares</c:v>
                </c:pt>
                <c:pt idx="6">
                  <c:v>Antigüedad media en el puesto anterior de las personas promocionadas</c:v>
                </c:pt>
                <c:pt idx="7">
                  <c:v>Antigüedad media en la cooperativa de las personas promocionadas</c:v>
                </c:pt>
                <c:pt idx="8">
                  <c:v>Media de edad de las personas promocionadas</c:v>
                </c:pt>
              </c:strCache>
            </c:strRef>
          </c:cat>
          <c:val>
            <c:numRef>
              <c:f>'Promoción II'!$H$5:$H$13</c:f>
              <c:numCache>
                <c:formatCode>General</c:formatCode>
                <c:ptCount val="9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D-4EBC-9872-2E3311368238}"/>
            </c:ext>
          </c:extLst>
        </c:ser>
        <c:ser>
          <c:idx val="1"/>
          <c:order val="1"/>
          <c:tx>
            <c:strRef>
              <c:f>'Promoción II'!$I$4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II'!$A$5:$A$13</c:f>
              <c:strCache>
                <c:ptCount val="9"/>
                <c:pt idx="0">
                  <c:v>Personas que cumplen con los requisitos del puesto</c:v>
                </c:pt>
                <c:pt idx="1">
                  <c:v>Personas que lo solicitan</c:v>
                </c:pt>
                <c:pt idx="2">
                  <c:v>Personas promocionadas</c:v>
                </c:pt>
                <c:pt idx="3">
                  <c:v>Personas promocionadas con responsabilidades de cuidado</c:v>
                </c:pt>
                <c:pt idx="4">
                  <c:v>Personas promocionadas que ejercen o han ejercido medidas de conciliación</c:v>
                </c:pt>
                <c:pt idx="5">
                  <c:v>Personas promocionadas con responsabilidades familiares</c:v>
                </c:pt>
                <c:pt idx="6">
                  <c:v>Antigüedad media en el puesto anterior de las personas promocionadas</c:v>
                </c:pt>
                <c:pt idx="7">
                  <c:v>Antigüedad media en la cooperativa de las personas promocionadas</c:v>
                </c:pt>
                <c:pt idx="8">
                  <c:v>Media de edad de las personas promocionadas</c:v>
                </c:pt>
              </c:strCache>
            </c:strRef>
          </c:cat>
          <c:val>
            <c:numRef>
              <c:f>'Promoción II'!$I$5:$I$13</c:f>
              <c:numCache>
                <c:formatCode>General</c:formatCode>
                <c:ptCount val="9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D-4EBC-9872-2E33113682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9126480"/>
        <c:axId val="1979133968"/>
      </c:barChart>
      <c:catAx>
        <c:axId val="1979126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33968"/>
        <c:crosses val="autoZero"/>
        <c:auto val="1"/>
        <c:lblAlgn val="ctr"/>
        <c:lblOffset val="100"/>
        <c:noMultiLvlLbl val="0"/>
      </c:catAx>
      <c:valAx>
        <c:axId val="197913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2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Promociones</a:t>
            </a:r>
            <a:r>
              <a:rPr lang="es-ES" baseline="0"/>
              <a:t> por origen y destino</a:t>
            </a:r>
          </a:p>
          <a:p>
            <a:pPr>
              <a:defRPr/>
            </a:pPr>
            <a:r>
              <a:rPr lang="es-ES" sz="1400" b="1" i="0" u="none" strike="noStrike" baseline="0">
                <a:effectLst/>
              </a:rPr>
              <a:t>Nivel directivo</a:t>
            </a:r>
            <a:r>
              <a:rPr lang="es-ES" sz="1400" b="0" i="0" u="none" strike="noStrike" baseline="0"/>
              <a:t>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'Promoción III'!$B$2:$B$3</c:f>
              <c:strCache>
                <c:ptCount val="2"/>
                <c:pt idx="0">
                  <c:v>Nivel directivo</c:v>
                </c:pt>
                <c:pt idx="1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III'!$B$4:$B$8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24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F2B-82B3-58A7FB99DDF4}"/>
            </c:ext>
          </c:extLst>
        </c:ser>
        <c:ser>
          <c:idx val="1"/>
          <c:order val="1"/>
          <c:tx>
            <c:strRef>
              <c:f>'Promoción III'!$C$2:$C$3</c:f>
              <c:strCache>
                <c:ptCount val="2"/>
                <c:pt idx="0">
                  <c:v>Nivel directivo</c:v>
                </c:pt>
                <c:pt idx="1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III'!$C$4:$C$8</c:f>
              <c:numCache>
                <c:formatCode>General</c:formatCode>
                <c:ptCount val="5"/>
                <c:pt idx="0">
                  <c:v>34</c:v>
                </c:pt>
                <c:pt idx="1">
                  <c:v>34</c:v>
                </c:pt>
                <c:pt idx="2">
                  <c:v>3</c:v>
                </c:pt>
                <c:pt idx="3">
                  <c:v>32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E9-4F2B-82B3-58A7FB99DD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9110672"/>
        <c:axId val="1979116496"/>
      </c:barChart>
      <c:catAx>
        <c:axId val="19791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6496"/>
        <c:crosses val="autoZero"/>
        <c:auto val="1"/>
        <c:lblAlgn val="ctr"/>
        <c:lblOffset val="100"/>
        <c:noMultiLvlLbl val="0"/>
      </c:catAx>
      <c:valAx>
        <c:axId val="197911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Promociones</a:t>
            </a:r>
            <a:r>
              <a:rPr lang="es-ES" baseline="0"/>
              <a:t> por origen y destino</a:t>
            </a:r>
          </a:p>
          <a:p>
            <a:pPr>
              <a:defRPr/>
            </a:pPr>
            <a:r>
              <a:rPr lang="es-ES" sz="1400" b="1" i="0" u="none" strike="noStrike" baseline="0">
                <a:effectLst/>
              </a:rPr>
              <a:t>Nivel intermedio</a:t>
            </a:r>
            <a:r>
              <a:rPr lang="es-ES" sz="1400" b="0" i="0" u="none" strike="noStrike" baseline="0"/>
              <a:t>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'Promoción III'!$G$2:$G$3</c:f>
              <c:strCache>
                <c:ptCount val="2"/>
                <c:pt idx="0">
                  <c:v>Nivel intermedio</c:v>
                </c:pt>
                <c:pt idx="1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III'!$G$4:$G$8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22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8-474C-A0BB-4A6D79CDE40C}"/>
            </c:ext>
          </c:extLst>
        </c:ser>
        <c:ser>
          <c:idx val="1"/>
          <c:order val="1"/>
          <c:tx>
            <c:strRef>
              <c:f>'Promoción III'!$H$2:$H$3</c:f>
              <c:strCache>
                <c:ptCount val="2"/>
                <c:pt idx="0">
                  <c:v>Nivel intermedio</c:v>
                </c:pt>
                <c:pt idx="1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III'!$H$4:$H$8</c:f>
              <c:numCache>
                <c:formatCode>General</c:formatCode>
                <c:ptCount val="5"/>
                <c:pt idx="0">
                  <c:v>34</c:v>
                </c:pt>
                <c:pt idx="1">
                  <c:v>34</c:v>
                </c:pt>
                <c:pt idx="2">
                  <c:v>3</c:v>
                </c:pt>
                <c:pt idx="3">
                  <c:v>32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8-474C-A0BB-4A6D79CDE4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9110672"/>
        <c:axId val="1979116496"/>
      </c:barChart>
      <c:catAx>
        <c:axId val="19791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6496"/>
        <c:crosses val="autoZero"/>
        <c:auto val="1"/>
        <c:lblAlgn val="ctr"/>
        <c:lblOffset val="100"/>
        <c:noMultiLvlLbl val="0"/>
      </c:catAx>
      <c:valAx>
        <c:axId val="197911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Promociones</a:t>
            </a:r>
            <a:r>
              <a:rPr lang="es-ES" baseline="0"/>
              <a:t> por origen y destino</a:t>
            </a:r>
          </a:p>
          <a:p>
            <a:pPr>
              <a:defRPr/>
            </a:pPr>
            <a:r>
              <a:rPr lang="es-ES" sz="1400" b="1" i="0" u="none" strike="noStrike" baseline="0">
                <a:effectLst/>
              </a:rPr>
              <a:t>Nivel técnico</a:t>
            </a:r>
            <a:r>
              <a:rPr lang="es-ES" sz="1400" b="0" i="0" u="none" strike="noStrike" baseline="0"/>
              <a:t>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'Promoción III'!$L$2:$L$3</c:f>
              <c:strCache>
                <c:ptCount val="2"/>
                <c:pt idx="0">
                  <c:v>Nivel técnico</c:v>
                </c:pt>
                <c:pt idx="1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III'!$L$4:$L$8</c:f>
              <c:numCache>
                <c:formatCode>General</c:formatCode>
                <c:ptCount val="5"/>
                <c:pt idx="0">
                  <c:v>22</c:v>
                </c:pt>
                <c:pt idx="1">
                  <c:v>24</c:v>
                </c:pt>
                <c:pt idx="2">
                  <c:v>14</c:v>
                </c:pt>
                <c:pt idx="3">
                  <c:v>24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9-48D9-B21C-649DFB4B3BE6}"/>
            </c:ext>
          </c:extLst>
        </c:ser>
        <c:ser>
          <c:idx val="1"/>
          <c:order val="1"/>
          <c:tx>
            <c:strRef>
              <c:f>'Promoción III'!$M$2:$M$3</c:f>
              <c:strCache>
                <c:ptCount val="2"/>
                <c:pt idx="0">
                  <c:v>Nivel técnico</c:v>
                </c:pt>
                <c:pt idx="1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III'!$M$4:$M$8</c:f>
              <c:numCache>
                <c:formatCode>General</c:formatCode>
                <c:ptCount val="5"/>
                <c:pt idx="0">
                  <c:v>32</c:v>
                </c:pt>
                <c:pt idx="1">
                  <c:v>14</c:v>
                </c:pt>
                <c:pt idx="2">
                  <c:v>21</c:v>
                </c:pt>
                <c:pt idx="3">
                  <c:v>14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29-48D9-B21C-649DFB4B3B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9110672"/>
        <c:axId val="1979116496"/>
      </c:barChart>
      <c:catAx>
        <c:axId val="19791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6496"/>
        <c:crosses val="autoZero"/>
        <c:auto val="1"/>
        <c:lblAlgn val="ctr"/>
        <c:lblOffset val="100"/>
        <c:noMultiLvlLbl val="0"/>
      </c:catAx>
      <c:valAx>
        <c:axId val="197911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Promociones</a:t>
            </a:r>
            <a:r>
              <a:rPr lang="es-ES" baseline="0"/>
              <a:t> por origen y destino</a:t>
            </a:r>
          </a:p>
          <a:p>
            <a:pPr>
              <a:defRPr/>
            </a:pPr>
            <a:r>
              <a:rPr lang="es-ES" sz="1400" b="1" i="0" u="none" strike="noStrike" baseline="0">
                <a:effectLst/>
              </a:rPr>
              <a:t>Nivel administrativo</a:t>
            </a:r>
            <a:r>
              <a:rPr lang="es-ES" sz="1400" b="0" i="0" u="none" strike="noStrike" baseline="0"/>
              <a:t>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'Promoción III'!$Q$2:$Q$3</c:f>
              <c:strCache>
                <c:ptCount val="2"/>
                <c:pt idx="0">
                  <c:v>Nivel administrativo</c:v>
                </c:pt>
                <c:pt idx="1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III'!$Q$4:$Q$8</c:f>
              <c:numCache>
                <c:formatCode>General</c:formatCode>
                <c:ptCount val="5"/>
                <c:pt idx="0">
                  <c:v>24</c:v>
                </c:pt>
                <c:pt idx="1">
                  <c:v>14</c:v>
                </c:pt>
                <c:pt idx="2">
                  <c:v>12</c:v>
                </c:pt>
                <c:pt idx="3">
                  <c:v>24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3-4E99-95B7-E6EEFB93566A}"/>
            </c:ext>
          </c:extLst>
        </c:ser>
        <c:ser>
          <c:idx val="1"/>
          <c:order val="1"/>
          <c:tx>
            <c:strRef>
              <c:f>'Promoción III'!$R$2:$R$3</c:f>
              <c:strCache>
                <c:ptCount val="2"/>
                <c:pt idx="0">
                  <c:v>Nivel administrativo</c:v>
                </c:pt>
                <c:pt idx="1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III'!$R$4:$R$8</c:f>
              <c:numCache>
                <c:formatCode>General</c:formatCode>
                <c:ptCount val="5"/>
                <c:pt idx="0">
                  <c:v>34</c:v>
                </c:pt>
                <c:pt idx="1">
                  <c:v>3</c:v>
                </c:pt>
                <c:pt idx="2">
                  <c:v>32</c:v>
                </c:pt>
                <c:pt idx="3">
                  <c:v>34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3-4E99-95B7-E6EEFB9356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9110672"/>
        <c:axId val="1979116496"/>
      </c:barChart>
      <c:catAx>
        <c:axId val="19791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6496"/>
        <c:crosses val="autoZero"/>
        <c:auto val="1"/>
        <c:lblAlgn val="ctr"/>
        <c:lblOffset val="100"/>
        <c:noMultiLvlLbl val="0"/>
      </c:catAx>
      <c:valAx>
        <c:axId val="197911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Promociones</a:t>
            </a:r>
            <a:r>
              <a:rPr lang="es-ES" baseline="0"/>
              <a:t> por origen y destino</a:t>
            </a:r>
          </a:p>
          <a:p>
            <a:pPr>
              <a:defRPr/>
            </a:pPr>
            <a:r>
              <a:rPr lang="es-ES" sz="1400" b="1" i="0" u="none" strike="noStrike" baseline="0">
                <a:effectLst/>
              </a:rPr>
              <a:t>Nivel operario</a:t>
            </a:r>
            <a:r>
              <a:rPr lang="es-ES" sz="1400" b="0" i="0" u="none" strike="noStrike" baseline="0"/>
              <a:t>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'Promoción III'!$V$2:$V$3</c:f>
              <c:strCache>
                <c:ptCount val="2"/>
                <c:pt idx="0">
                  <c:v>Nivel operario</c:v>
                </c:pt>
                <c:pt idx="1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III'!$V$4:$V$8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22</c:v>
                </c:pt>
                <c:pt idx="3">
                  <c:v>14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0-4D45-9357-DAFB710E2B4C}"/>
            </c:ext>
          </c:extLst>
        </c:ser>
        <c:ser>
          <c:idx val="1"/>
          <c:order val="1"/>
          <c:tx>
            <c:strRef>
              <c:f>'Promoción III'!$W$2:$W$3</c:f>
              <c:strCache>
                <c:ptCount val="2"/>
                <c:pt idx="0">
                  <c:v>Nivel operario</c:v>
                </c:pt>
                <c:pt idx="1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'Promoción III'!$A$4:$A$8</c:f>
              <c:strCache>
                <c:ptCount val="5"/>
                <c:pt idx="0">
                  <c:v>Nivel directivo</c:v>
                </c:pt>
                <c:pt idx="1">
                  <c:v>Nivel intermedio</c:v>
                </c:pt>
                <c:pt idx="2">
                  <c:v>Nivel técnico</c:v>
                </c:pt>
                <c:pt idx="3">
                  <c:v>Nivel administrativo</c:v>
                </c:pt>
                <c:pt idx="4">
                  <c:v>Nivel operario</c:v>
                </c:pt>
              </c:strCache>
            </c:strRef>
          </c:cat>
          <c:val>
            <c:numRef>
              <c:f>'Promoción III'!$W$4:$W$8</c:f>
              <c:numCache>
                <c:formatCode>General</c:formatCode>
                <c:ptCount val="5"/>
                <c:pt idx="0">
                  <c:v>34</c:v>
                </c:pt>
                <c:pt idx="1">
                  <c:v>34</c:v>
                </c:pt>
                <c:pt idx="2">
                  <c:v>3</c:v>
                </c:pt>
                <c:pt idx="3">
                  <c:v>14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0-4D45-9357-DAFB710E2B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9110672"/>
        <c:axId val="1979116496"/>
      </c:barChart>
      <c:catAx>
        <c:axId val="19791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6496"/>
        <c:crosses val="autoZero"/>
        <c:auto val="1"/>
        <c:lblAlgn val="ctr"/>
        <c:lblOffset val="100"/>
        <c:noMultiLvlLbl val="0"/>
      </c:catAx>
      <c:valAx>
        <c:axId val="197911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11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4761</xdr:rowOff>
    </xdr:from>
    <xdr:to>
      <xdr:col>15</xdr:col>
      <xdr:colOff>9525</xdr:colOff>
      <xdr:row>8</xdr:row>
      <xdr:rowOff>400049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0507DE-C80E-43C9-81DC-81B583AB1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0</xdr:row>
      <xdr:rowOff>0</xdr:rowOff>
    </xdr:from>
    <xdr:to>
      <xdr:col>21</xdr:col>
      <xdr:colOff>9525</xdr:colOff>
      <xdr:row>8</xdr:row>
      <xdr:rowOff>409575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4E8C29-91AD-45E8-8A56-89ECFBBE4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8</xdr:row>
      <xdr:rowOff>400050</xdr:rowOff>
    </xdr:from>
    <xdr:to>
      <xdr:col>15</xdr:col>
      <xdr:colOff>9525</xdr:colOff>
      <xdr:row>13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2C7CCF-1901-4F80-B18E-665FF69D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9525</xdr:colOff>
      <xdr:row>8</xdr:row>
      <xdr:rowOff>390525</xdr:rowOff>
    </xdr:from>
    <xdr:to>
      <xdr:col>21</xdr:col>
      <xdr:colOff>9525</xdr:colOff>
      <xdr:row>12</xdr:row>
      <xdr:rowOff>438150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177170-D48C-43B7-ACF1-81B9190D6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</xdr:rowOff>
    </xdr:from>
    <xdr:to>
      <xdr:col>5</xdr:col>
      <xdr:colOff>752475</xdr:colOff>
      <xdr:row>22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B036CA-4AA6-4D91-A28E-39FDC47F0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752475</xdr:colOff>
      <xdr:row>8</xdr:row>
      <xdr:rowOff>0</xdr:rowOff>
    </xdr:from>
    <xdr:to>
      <xdr:col>10</xdr:col>
      <xdr:colOff>790575</xdr:colOff>
      <xdr:row>22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E3CD33A-4CF4-4892-97E8-088F60430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781050</xdr:colOff>
      <xdr:row>8</xdr:row>
      <xdr:rowOff>9525</xdr:rowOff>
    </xdr:from>
    <xdr:to>
      <xdr:col>16</xdr:col>
      <xdr:colOff>0</xdr:colOff>
      <xdr:row>22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38D843-CECB-4BBB-83A8-912F845C1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8</xdr:row>
      <xdr:rowOff>0</xdr:rowOff>
    </xdr:from>
    <xdr:to>
      <xdr:col>21</xdr:col>
      <xdr:colOff>19050</xdr:colOff>
      <xdr:row>22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4F1922-06DF-4F26-9E44-0C7F71063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8</xdr:row>
      <xdr:rowOff>0</xdr:rowOff>
    </xdr:from>
    <xdr:to>
      <xdr:col>26</xdr:col>
      <xdr:colOff>19050</xdr:colOff>
      <xdr:row>22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30CE70-E7F6-44D2-BF63-390C71488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12</xdr:col>
      <xdr:colOff>9525</xdr:colOff>
      <xdr:row>7</xdr:row>
      <xdr:rowOff>285750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8803A-D86E-4C77-B9B9-AE475C807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290512</xdr:rowOff>
    </xdr:from>
    <xdr:to>
      <xdr:col>12</xdr:col>
      <xdr:colOff>0</xdr:colOff>
      <xdr:row>17</xdr:row>
      <xdr:rowOff>4762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864383-1386-474F-B69F-B16DB9297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12</xdr:col>
      <xdr:colOff>0</xdr:colOff>
      <xdr:row>7</xdr:row>
      <xdr:rowOff>666750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8E58F9-C7A6-40E2-9B57-6968E4070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661987</xdr:rowOff>
    </xdr:from>
    <xdr:to>
      <xdr:col>12</xdr:col>
      <xdr:colOff>0</xdr:colOff>
      <xdr:row>19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36A730-BA50-435D-8534-CF8F53E4E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752475</xdr:colOff>
      <xdr:row>3</xdr:row>
      <xdr:rowOff>52387</xdr:rowOff>
    </xdr:from>
    <xdr:to>
      <xdr:col>17</xdr:col>
      <xdr:colOff>752475</xdr:colOff>
      <xdr:row>13</xdr:row>
      <xdr:rowOff>309562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D8C1124-DB07-4EA4-ADB6-5798A9836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0</xdr:row>
      <xdr:rowOff>0</xdr:rowOff>
    </xdr:from>
    <xdr:to>
      <xdr:col>13</xdr:col>
      <xdr:colOff>9524</xdr:colOff>
      <xdr:row>14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E5FB7B-28E1-4209-A5E7-164792985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19049</xdr:colOff>
      <xdr:row>0</xdr:row>
      <xdr:rowOff>0</xdr:rowOff>
    </xdr:from>
    <xdr:to>
      <xdr:col>20</xdr:col>
      <xdr:colOff>9525</xdr:colOff>
      <xdr:row>14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4D93CE2-1A9D-48C6-A774-C47663129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A61D1E7-5DCF-464C-B346-F71A53525FA4}" name="Tabla15" displayName="Tabla15" ref="A1:F5" totalsRowShown="0" headerRowDxfId="44" dataDxfId="43" tableBorderDxfId="42">
  <autoFilter ref="A1:F5" xr:uid="{3A61D1E7-5DCF-464C-B346-F71A53525F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C324D30-D5A0-4A5C-8485-7695DAD84B1D}" name="Nº de personas que han ascendido por años trabajados en la cooperativa" dataDxfId="41"/>
    <tableColumn id="2" xr3:uid="{EA6E0EF9-6416-486F-B092-3636B98D99D1}" name="Nº de personas" dataDxfId="40">
      <calculatedColumnFormula>SUM(Tabla15[[#This Row],[Mujeres]:[Hombres]])</calculatedColumnFormula>
    </tableColumn>
    <tableColumn id="3" xr3:uid="{5B0EA440-15E1-4F1A-9861-7F5AF473810B}" name="Mujeres" dataDxfId="39"/>
    <tableColumn id="4" xr3:uid="{E9E7AB2C-7694-4178-A6EA-5C6F26275202}" name="Hombres" dataDxfId="38"/>
    <tableColumn id="5" xr3:uid="{D18BA632-82AF-4A15-807C-64B979805839}" name="% Mujeres" dataDxfId="37">
      <calculatedColumnFormula>Tabla15[[#This Row],[Mujeres]]/Tabla15[[#This Row],[Nº de personas]]</calculatedColumnFormula>
    </tableColumn>
    <tableColumn id="6" xr3:uid="{A4266AF7-42F3-4B72-9002-1C8B30A6712C}" name="% Hombres" dataDxfId="36">
      <calculatedColumnFormula>Tabla15[[#This Row],[Hombres]]/Tabla15[[#This Row],[Nº de personas]]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2E16AF8-E9BD-4EFC-B16F-1F3F3EACF126}" name="Tabla16" displayName="Tabla16" ref="A6:F11" totalsRowShown="0" headerRowDxfId="35" dataDxfId="34" tableBorderDxfId="33">
  <autoFilter ref="A6:F11" xr:uid="{F2E16AF8-E9BD-4EFC-B16F-1F3F3EACF1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AD2DE88-4BBC-4488-80B3-68319907FE9F}" name="Nº de personas con responsabilidades de cuidado que han promocionado" dataDxfId="32"/>
    <tableColumn id="2" xr3:uid="{0AAA681C-7CC1-4D5D-B354-A082777F09D0}" name="Nº de personas" dataDxfId="31">
      <calculatedColumnFormula>SUM(Tabla16[[#This Row],[Mujeres]:[Hombres]])</calculatedColumnFormula>
    </tableColumn>
    <tableColumn id="3" xr3:uid="{CE2E7F72-D555-41C5-A877-C13DC59AEF24}" name="Mujeres" dataDxfId="30"/>
    <tableColumn id="4" xr3:uid="{57718FA0-BB2F-4BA4-8E22-68C38FB21A84}" name="Hombres" dataDxfId="29"/>
    <tableColumn id="5" xr3:uid="{DE5C4EC6-EEBF-498F-9FCD-C41297D02EE3}" name="% Mujeres" dataDxfId="28">
      <calculatedColumnFormula>Tabla16[[#This Row],[Mujeres]]/Tabla16[[#This Row],[Nº de personas]]</calculatedColumnFormula>
    </tableColumn>
    <tableColumn id="6" xr3:uid="{BDFBBA32-EB7A-4AEF-B845-6B4EEEB20368}" name="% Hombres" dataDxfId="27">
      <calculatedColumnFormula>Tabla16[[#This Row],[Hombres]]/Tabla16[[#This Row],[Nº de personas]]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64A798-F0A0-45F6-B8C9-00D3A2B3FB1E}" name="Tabla5" displayName="Tabla5" ref="A1:F7" totalsRowShown="0" headerRowDxfId="26" dataDxfId="25" tableBorderDxfId="24">
  <autoFilter ref="A1:F7" xr:uid="{3F64A798-F0A0-45F6-B8C9-00D3A2B3FB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726C483-8C28-442A-8527-7C1C67187FCF}" name="Nº de personas que han ascendido de nivel por departamentos" dataDxfId="23"/>
    <tableColumn id="2" xr3:uid="{02280091-AD70-4F6D-A729-0EC03D965EAF}" name="Nº de personas" dataDxfId="22">
      <calculatedColumnFormula>SUM(Tabla5[[#This Row],[Mujeres]:[Hombres]])</calculatedColumnFormula>
    </tableColumn>
    <tableColumn id="3" xr3:uid="{25F6D322-1F9E-41EF-A036-B66A4000B6C7}" name="Mujeres" dataDxfId="21"/>
    <tableColumn id="4" xr3:uid="{37158CBD-02AC-4542-803F-AB396ADEFAE8}" name="Hombres" dataDxfId="20"/>
    <tableColumn id="5" xr3:uid="{F84F5BC4-B0D8-45F1-9867-87792823558D}" name="% Mujeres" dataDxfId="19">
      <calculatedColumnFormula>Tabla5[[#This Row],[Mujeres]]/Tabla5[[#This Row],[Nº de personas]]</calculatedColumnFormula>
    </tableColumn>
    <tableColumn id="6" xr3:uid="{802DA4A9-B1A8-48B2-8784-B4C199783E4F}" name="% Hombres" dataDxfId="18">
      <calculatedColumnFormula>Tabla5[[#This Row],[Hombres]]/Tabla5[[#This Row],[Nº de personas]]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4CC66B8-640C-494E-A15E-7D295B644013}" name="Tabla13" displayName="Tabla13" ref="A8:F13" totalsRowShown="0" headerRowDxfId="17" dataDxfId="16" tableBorderDxfId="15">
  <autoFilter ref="A8:F13" xr:uid="{D4CC66B8-640C-494E-A15E-7D295B6440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4479D86-4684-4D67-ABD0-2F88F16669FB}" name="Nº de personas que han ascendido por tipo de promociones" dataDxfId="14"/>
    <tableColumn id="2" xr3:uid="{DB505955-D563-447C-B716-B3C55999FBBB}" name="Nº de personas" dataDxfId="13">
      <calculatedColumnFormula>SUM(Tabla13[[#This Row],[Mujeres]:[Hombres]])</calculatedColumnFormula>
    </tableColumn>
    <tableColumn id="3" xr3:uid="{5707AFC3-B310-469E-B035-6ED1E19EC861}" name="Mujeres" dataDxfId="12"/>
    <tableColumn id="4" xr3:uid="{21164C75-3E61-4580-BC2F-726E3A4A019C}" name="Hombres" dataDxfId="11"/>
    <tableColumn id="5" xr3:uid="{453F7FC6-6832-4BB5-9BE4-BE4A4DD254CE}" name="% Mujeres" dataDxfId="10">
      <calculatedColumnFormula>Tabla13[[#This Row],[Mujeres]]/Tabla13[[#This Row],[Nº de personas]]</calculatedColumnFormula>
    </tableColumn>
    <tableColumn id="6" xr3:uid="{2169526B-0A82-4845-B90F-F4F4F109880D}" name="% Hombres" dataDxfId="9">
      <calculatedColumnFormula>Tabla13[[#This Row],[Hombres]]/Tabla13[[#This Row],[Nº de personas]]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9C84158-14DF-4B22-8C61-034C311307CC}" name="Tabla14" displayName="Tabla14" ref="A14:F17" totalsRowShown="0" headerRowDxfId="8" dataDxfId="7" tableBorderDxfId="6">
  <autoFilter ref="A14:F17" xr:uid="{89C84158-14DF-4B22-8C61-034C311307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4897AB7-5794-47CF-B0D2-DC89BC2A6076}" name="Nº de personas que han ascendido por modalidad de la promoción" dataDxfId="5"/>
    <tableColumn id="2" xr3:uid="{696F1527-4731-4D57-9B66-7ED3C313133D}" name="Nº de personas" dataDxfId="4">
      <calculatedColumnFormula>SUM(Tabla14[[#This Row],[Mujeres]:[Hombres]])</calculatedColumnFormula>
    </tableColumn>
    <tableColumn id="3" xr3:uid="{DAD6E0CA-D480-4A42-9CCE-0873215D3C34}" name="Mujeres" dataDxfId="3"/>
    <tableColumn id="4" xr3:uid="{B0EC9C84-FFB0-46D7-84B6-6D851C0261DA}" name="Hombres" dataDxfId="2"/>
    <tableColumn id="5" xr3:uid="{20DDA056-8270-4A18-94E7-A33C279115A6}" name="% Mujeres" dataDxfId="1">
      <calculatedColumnFormula>Tabla14[[#This Row],[Mujeres]]/Tabla14[[#This Row],[Nº de personas]]</calculatedColumnFormula>
    </tableColumn>
    <tableColumn id="6" xr3:uid="{B0428ED7-564D-41A0-8ACC-E519300FB772}" name="% Hombres" dataDxfId="0">
      <calculatedColumnFormula>Tabla14[[#This Row],[Hombres]]/Tabla14[[#This Row],[Nº de personas]]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DA20-D3B4-4C8A-8C92-6A98B1EDE6C7}">
  <dimension ref="A1:J6"/>
  <sheetViews>
    <sheetView workbookViewId="0">
      <selection activeCell="A4" sqref="A4"/>
    </sheetView>
  </sheetViews>
  <sheetFormatPr defaultColWidth="9.109375" defaultRowHeight="14.4" x14ac:dyDescent="0.3"/>
  <cols>
    <col min="1" max="1" width="18.6640625" customWidth="1"/>
    <col min="2" max="2" width="2.6640625" customWidth="1"/>
    <col min="6" max="6" width="17.109375" customWidth="1"/>
  </cols>
  <sheetData>
    <row r="1" spans="1:10" x14ac:dyDescent="0.3">
      <c r="A1" t="s">
        <v>6</v>
      </c>
    </row>
    <row r="2" spans="1:10" x14ac:dyDescent="0.3">
      <c r="A2" s="2"/>
      <c r="B2" s="4" t="s">
        <v>3</v>
      </c>
      <c r="C2" s="30" t="s">
        <v>4</v>
      </c>
      <c r="D2" s="30"/>
      <c r="E2" s="30"/>
      <c r="F2" s="30"/>
    </row>
    <row r="3" spans="1:10" x14ac:dyDescent="0.3">
      <c r="A3" s="3"/>
      <c r="B3" s="4" t="s">
        <v>3</v>
      </c>
      <c r="C3" s="30" t="s">
        <v>5</v>
      </c>
      <c r="D3" s="30"/>
      <c r="E3" s="30"/>
      <c r="F3" s="30"/>
    </row>
    <row r="5" spans="1:10" x14ac:dyDescent="0.3">
      <c r="A5" s="31" t="s">
        <v>7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x14ac:dyDescent="0.3">
      <c r="A6" s="5"/>
      <c r="B6" s="5"/>
      <c r="C6" s="5"/>
      <c r="D6" s="5"/>
      <c r="E6" s="5"/>
      <c r="F6" s="5"/>
    </row>
  </sheetData>
  <mergeCells count="3">
    <mergeCell ref="C2:F2"/>
    <mergeCell ref="C3:F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953E-F740-492A-A1F4-1B8E1B5D946B}">
  <dimension ref="A1:C10"/>
  <sheetViews>
    <sheetView tabSelected="1" workbookViewId="0">
      <selection activeCell="G5" sqref="G5"/>
    </sheetView>
  </sheetViews>
  <sheetFormatPr defaultColWidth="11.5546875" defaultRowHeight="14.4" x14ac:dyDescent="0.3"/>
  <cols>
    <col min="1" max="1" width="45.109375" customWidth="1"/>
  </cols>
  <sheetData>
    <row r="1" spans="1:3" x14ac:dyDescent="0.3">
      <c r="A1" s="15"/>
      <c r="B1" s="13" t="s">
        <v>9</v>
      </c>
      <c r="C1" s="13" t="s">
        <v>10</v>
      </c>
    </row>
    <row r="2" spans="1:3" ht="50.25" customHeight="1" x14ac:dyDescent="0.3">
      <c r="A2" s="15" t="s">
        <v>68</v>
      </c>
      <c r="B2" s="14"/>
      <c r="C2" s="14"/>
    </row>
    <row r="3" spans="1:3" ht="61.5" customHeight="1" x14ac:dyDescent="0.3">
      <c r="A3" s="15" t="s">
        <v>69</v>
      </c>
      <c r="B3" s="14"/>
      <c r="C3" s="14"/>
    </row>
    <row r="4" spans="1:3" ht="70.5" customHeight="1" x14ac:dyDescent="0.3">
      <c r="A4" s="15" t="s">
        <v>70</v>
      </c>
      <c r="B4" s="14"/>
      <c r="C4" s="14"/>
    </row>
    <row r="5" spans="1:3" ht="40.5" customHeight="1" x14ac:dyDescent="0.3">
      <c r="A5" s="15" t="s">
        <v>71</v>
      </c>
      <c r="B5" s="14"/>
      <c r="C5" s="14"/>
    </row>
    <row r="6" spans="1:3" ht="55.5" customHeight="1" x14ac:dyDescent="0.3">
      <c r="A6" s="15" t="s">
        <v>72</v>
      </c>
      <c r="B6" s="14"/>
      <c r="C6" s="14"/>
    </row>
    <row r="7" spans="1:3" ht="62.25" customHeight="1" x14ac:dyDescent="0.3">
      <c r="A7" s="15" t="s">
        <v>73</v>
      </c>
      <c r="B7" s="14"/>
      <c r="C7" s="14"/>
    </row>
    <row r="8" spans="1:3" ht="60" customHeight="1" x14ac:dyDescent="0.3">
      <c r="A8" s="15" t="s">
        <v>74</v>
      </c>
      <c r="B8" s="14"/>
      <c r="C8" s="14"/>
    </row>
    <row r="9" spans="1:3" ht="36" customHeight="1" x14ac:dyDescent="0.3">
      <c r="A9" s="15" t="s">
        <v>75</v>
      </c>
      <c r="B9" s="14"/>
      <c r="C9" s="14"/>
    </row>
    <row r="10" spans="1:3" ht="43.5" customHeight="1" x14ac:dyDescent="0.3">
      <c r="A10" s="15" t="s">
        <v>76</v>
      </c>
      <c r="B10" s="14"/>
      <c r="C10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B4E3-B578-4EEB-AC3B-79E380779DF9}">
  <dimension ref="A1:I13"/>
  <sheetViews>
    <sheetView workbookViewId="0">
      <selection activeCell="K20" sqref="K20"/>
    </sheetView>
  </sheetViews>
  <sheetFormatPr defaultColWidth="11.5546875" defaultRowHeight="14.4" x14ac:dyDescent="0.3"/>
  <cols>
    <col min="1" max="1" width="23.33203125" customWidth="1"/>
  </cols>
  <sheetData>
    <row r="1" spans="1:9" x14ac:dyDescent="0.3">
      <c r="A1" s="13" t="s">
        <v>52</v>
      </c>
      <c r="B1" s="37" t="s">
        <v>53</v>
      </c>
      <c r="C1" s="37"/>
      <c r="D1" s="37" t="s">
        <v>54</v>
      </c>
      <c r="E1" s="37"/>
      <c r="F1" s="37" t="s">
        <v>55</v>
      </c>
      <c r="G1" s="37"/>
      <c r="H1" s="37" t="s">
        <v>56</v>
      </c>
      <c r="I1" s="37"/>
    </row>
    <row r="2" spans="1:9" x14ac:dyDescent="0.3">
      <c r="A2" s="13" t="s">
        <v>57</v>
      </c>
      <c r="B2" s="36" t="s">
        <v>8</v>
      </c>
      <c r="C2" s="36"/>
      <c r="D2" s="36" t="s">
        <v>8</v>
      </c>
      <c r="E2" s="36"/>
      <c r="F2" s="36" t="s">
        <v>8</v>
      </c>
      <c r="G2" s="36"/>
      <c r="H2" s="36" t="s">
        <v>8</v>
      </c>
      <c r="I2" s="36"/>
    </row>
    <row r="3" spans="1:9" x14ac:dyDescent="0.3">
      <c r="A3" s="13" t="s">
        <v>58</v>
      </c>
      <c r="B3" s="36" t="s">
        <v>8</v>
      </c>
      <c r="C3" s="36"/>
      <c r="D3" s="36" t="s">
        <v>8</v>
      </c>
      <c r="E3" s="36"/>
      <c r="F3" s="36" t="s">
        <v>8</v>
      </c>
      <c r="G3" s="36"/>
      <c r="H3" s="36" t="s">
        <v>8</v>
      </c>
      <c r="I3" s="36"/>
    </row>
    <row r="4" spans="1:9" x14ac:dyDescent="0.3">
      <c r="A4" s="12"/>
      <c r="B4" s="13" t="s">
        <v>0</v>
      </c>
      <c r="C4" s="13" t="s">
        <v>1</v>
      </c>
      <c r="D4" s="13" t="s">
        <v>0</v>
      </c>
      <c r="E4" s="13" t="s">
        <v>1</v>
      </c>
      <c r="F4" s="13" t="s">
        <v>0</v>
      </c>
      <c r="G4" s="13" t="s">
        <v>1</v>
      </c>
      <c r="H4" s="13" t="s">
        <v>0</v>
      </c>
      <c r="I4" s="13" t="s">
        <v>1</v>
      </c>
    </row>
    <row r="5" spans="1:9" ht="46.5" customHeight="1" x14ac:dyDescent="0.3">
      <c r="A5" s="13" t="s">
        <v>59</v>
      </c>
      <c r="B5" s="7">
        <v>4</v>
      </c>
      <c r="C5" s="7">
        <v>5</v>
      </c>
      <c r="D5" s="7">
        <v>8</v>
      </c>
      <c r="E5" s="7">
        <v>3</v>
      </c>
      <c r="F5" s="7">
        <v>4</v>
      </c>
      <c r="G5" s="7">
        <v>5</v>
      </c>
      <c r="H5" s="7">
        <v>7</v>
      </c>
      <c r="I5" s="7">
        <v>9</v>
      </c>
    </row>
    <row r="6" spans="1:9" ht="17.25" customHeight="1" x14ac:dyDescent="0.3">
      <c r="A6" s="13" t="s">
        <v>60</v>
      </c>
      <c r="B6" s="19">
        <v>7</v>
      </c>
      <c r="C6" s="19">
        <v>4</v>
      </c>
      <c r="D6" s="19">
        <v>6</v>
      </c>
      <c r="E6" s="19">
        <v>3</v>
      </c>
      <c r="F6" s="19">
        <v>38</v>
      </c>
      <c r="G6" s="19">
        <v>69</v>
      </c>
      <c r="H6" s="19">
        <v>7</v>
      </c>
      <c r="I6" s="19">
        <v>9</v>
      </c>
    </row>
    <row r="7" spans="1:9" ht="15" customHeight="1" x14ac:dyDescent="0.3">
      <c r="A7" s="13" t="s">
        <v>61</v>
      </c>
      <c r="B7" s="19">
        <v>4</v>
      </c>
      <c r="C7" s="19">
        <v>6</v>
      </c>
      <c r="D7" s="19">
        <v>4</v>
      </c>
      <c r="E7" s="19">
        <v>3</v>
      </c>
      <c r="F7" s="19">
        <v>45</v>
      </c>
      <c r="G7" s="19">
        <v>5</v>
      </c>
      <c r="H7" s="19">
        <v>3</v>
      </c>
      <c r="I7" s="19">
        <v>9</v>
      </c>
    </row>
    <row r="8" spans="1:9" ht="49.5" customHeight="1" x14ac:dyDescent="0.3">
      <c r="A8" s="13" t="s">
        <v>62</v>
      </c>
      <c r="B8" s="19">
        <v>4</v>
      </c>
      <c r="C8" s="19">
        <v>5</v>
      </c>
      <c r="D8" s="19">
        <v>8</v>
      </c>
      <c r="E8" s="19">
        <v>4</v>
      </c>
      <c r="F8" s="19">
        <v>45</v>
      </c>
      <c r="G8" s="19">
        <v>5</v>
      </c>
      <c r="H8" s="19">
        <v>4</v>
      </c>
      <c r="I8" s="19">
        <v>6</v>
      </c>
    </row>
    <row r="9" spans="1:9" ht="57" customHeight="1" x14ac:dyDescent="0.3">
      <c r="A9" s="13" t="s">
        <v>63</v>
      </c>
      <c r="B9" s="19">
        <v>4</v>
      </c>
      <c r="C9" s="19">
        <v>6</v>
      </c>
      <c r="D9" s="19">
        <v>3</v>
      </c>
      <c r="E9" s="19">
        <v>3</v>
      </c>
      <c r="F9" s="19">
        <v>4</v>
      </c>
      <c r="G9" s="19">
        <v>5</v>
      </c>
      <c r="H9" s="19">
        <v>7</v>
      </c>
      <c r="I9" s="19">
        <v>9</v>
      </c>
    </row>
    <row r="10" spans="1:9" ht="55.5" customHeight="1" x14ac:dyDescent="0.3">
      <c r="A10" s="13" t="s">
        <v>64</v>
      </c>
      <c r="B10" s="19">
        <v>3</v>
      </c>
      <c r="C10" s="19">
        <v>5</v>
      </c>
      <c r="D10" s="19">
        <v>5</v>
      </c>
      <c r="E10" s="19">
        <v>8</v>
      </c>
      <c r="F10" s="19">
        <v>6</v>
      </c>
      <c r="G10" s="19">
        <v>2</v>
      </c>
      <c r="H10" s="19">
        <v>2</v>
      </c>
      <c r="I10" s="19">
        <v>5</v>
      </c>
    </row>
    <row r="11" spans="1:9" ht="50.25" customHeight="1" x14ac:dyDescent="0.3">
      <c r="A11" s="13" t="s">
        <v>65</v>
      </c>
      <c r="B11" s="19">
        <v>5</v>
      </c>
      <c r="C11" s="19">
        <v>8</v>
      </c>
      <c r="D11" s="19">
        <v>45</v>
      </c>
      <c r="E11" s="19">
        <v>3</v>
      </c>
      <c r="F11" s="19">
        <v>2</v>
      </c>
      <c r="G11" s="19">
        <v>5</v>
      </c>
      <c r="H11" s="19">
        <v>1</v>
      </c>
      <c r="I11" s="19">
        <v>3</v>
      </c>
    </row>
    <row r="12" spans="1:9" ht="49.5" customHeight="1" x14ac:dyDescent="0.3">
      <c r="A12" s="13" t="s">
        <v>66</v>
      </c>
      <c r="B12" s="19">
        <v>4</v>
      </c>
      <c r="C12" s="19">
        <v>8</v>
      </c>
      <c r="D12" s="19">
        <v>32</v>
      </c>
      <c r="E12" s="19">
        <v>3</v>
      </c>
      <c r="F12" s="19">
        <v>4</v>
      </c>
      <c r="G12" s="19">
        <v>5</v>
      </c>
      <c r="H12" s="19">
        <v>1</v>
      </c>
      <c r="I12" s="19">
        <v>7</v>
      </c>
    </row>
    <row r="13" spans="1:9" ht="35.25" customHeight="1" x14ac:dyDescent="0.3">
      <c r="A13" s="13" t="s">
        <v>67</v>
      </c>
      <c r="B13" s="19">
        <v>4</v>
      </c>
      <c r="C13" s="19">
        <v>6</v>
      </c>
      <c r="D13" s="19">
        <v>8</v>
      </c>
      <c r="E13" s="19">
        <v>3</v>
      </c>
      <c r="F13" s="19">
        <v>4</v>
      </c>
      <c r="G13" s="19">
        <v>45</v>
      </c>
      <c r="H13" s="19">
        <v>7</v>
      </c>
      <c r="I13" s="19">
        <v>9</v>
      </c>
    </row>
  </sheetData>
  <mergeCells count="12">
    <mergeCell ref="B3:C3"/>
    <mergeCell ref="D3:E3"/>
    <mergeCell ref="F3:G3"/>
    <mergeCell ref="H3:I3"/>
    <mergeCell ref="B1:C1"/>
    <mergeCell ref="D1:E1"/>
    <mergeCell ref="F1:G1"/>
    <mergeCell ref="H1:I1"/>
    <mergeCell ref="B2:C2"/>
    <mergeCell ref="D2:E2"/>
    <mergeCell ref="F2:G2"/>
    <mergeCell ref="H2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B03F-256D-4A17-86F7-166114508AD5}">
  <dimension ref="A1:Z8"/>
  <sheetViews>
    <sheetView workbookViewId="0">
      <selection activeCell="B4" sqref="B4"/>
    </sheetView>
  </sheetViews>
  <sheetFormatPr defaultColWidth="11.44140625" defaultRowHeight="14.4" x14ac:dyDescent="0.3"/>
  <cols>
    <col min="1" max="1" width="13.88671875" style="11" customWidth="1"/>
    <col min="2" max="3" width="11.44140625" style="11"/>
    <col min="4" max="5" width="11.44140625" style="20"/>
    <col min="6" max="8" width="11.44140625" style="11"/>
    <col min="9" max="10" width="11.44140625" style="20"/>
    <col min="11" max="11" width="12" style="11" bestFit="1" customWidth="1"/>
    <col min="12" max="13" width="11.44140625" style="11"/>
    <col min="14" max="15" width="11.44140625" style="20"/>
    <col min="16" max="18" width="11.44140625" style="11"/>
    <col min="19" max="20" width="11.44140625" style="20"/>
    <col min="21" max="23" width="11.44140625" style="11"/>
    <col min="24" max="25" width="11.44140625" style="20"/>
    <col min="26" max="16384" width="11.44140625" style="11"/>
  </cols>
  <sheetData>
    <row r="1" spans="1:26" x14ac:dyDescent="0.3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5" customHeight="1" x14ac:dyDescent="0.3">
      <c r="A2" s="38" t="s">
        <v>50</v>
      </c>
      <c r="B2" s="32" t="s">
        <v>20</v>
      </c>
      <c r="C2" s="33"/>
      <c r="D2" s="33"/>
      <c r="E2" s="33"/>
      <c r="F2" s="34"/>
      <c r="G2" s="32" t="s">
        <v>51</v>
      </c>
      <c r="H2" s="33"/>
      <c r="I2" s="33"/>
      <c r="J2" s="33"/>
      <c r="K2" s="33"/>
      <c r="L2" s="32" t="s">
        <v>22</v>
      </c>
      <c r="M2" s="33"/>
      <c r="N2" s="33"/>
      <c r="O2" s="33"/>
      <c r="P2" s="34"/>
      <c r="Q2" s="32" t="s">
        <v>23</v>
      </c>
      <c r="R2" s="33"/>
      <c r="S2" s="33"/>
      <c r="T2" s="33"/>
      <c r="U2" s="34"/>
      <c r="V2" s="32" t="s">
        <v>24</v>
      </c>
      <c r="W2" s="33"/>
      <c r="X2" s="33"/>
      <c r="Y2" s="33"/>
      <c r="Z2" s="34"/>
    </row>
    <row r="3" spans="1:26" x14ac:dyDescent="0.3">
      <c r="A3" s="39"/>
      <c r="B3" s="12" t="s">
        <v>0</v>
      </c>
      <c r="C3" s="12" t="s">
        <v>1</v>
      </c>
      <c r="D3" s="28" t="s">
        <v>25</v>
      </c>
      <c r="E3" s="28" t="s">
        <v>26</v>
      </c>
      <c r="F3" s="13" t="s">
        <v>2</v>
      </c>
      <c r="G3" s="12" t="s">
        <v>0</v>
      </c>
      <c r="H3" s="12" t="s">
        <v>1</v>
      </c>
      <c r="I3" s="28" t="s">
        <v>25</v>
      </c>
      <c r="J3" s="28" t="s">
        <v>26</v>
      </c>
      <c r="K3" s="13" t="s">
        <v>2</v>
      </c>
      <c r="L3" s="12" t="s">
        <v>0</v>
      </c>
      <c r="M3" s="12" t="s">
        <v>1</v>
      </c>
      <c r="N3" s="28" t="s">
        <v>25</v>
      </c>
      <c r="O3" s="28" t="s">
        <v>26</v>
      </c>
      <c r="P3" s="13" t="s">
        <v>2</v>
      </c>
      <c r="Q3" s="12" t="s">
        <v>0</v>
      </c>
      <c r="R3" s="12" t="s">
        <v>1</v>
      </c>
      <c r="S3" s="28" t="s">
        <v>25</v>
      </c>
      <c r="T3" s="28" t="s">
        <v>26</v>
      </c>
      <c r="U3" s="13" t="s">
        <v>2</v>
      </c>
      <c r="V3" s="12" t="s">
        <v>0</v>
      </c>
      <c r="W3" s="12" t="s">
        <v>1</v>
      </c>
      <c r="X3" s="28" t="s">
        <v>25</v>
      </c>
      <c r="Y3" s="28" t="s">
        <v>26</v>
      </c>
      <c r="Z3" s="13" t="s">
        <v>2</v>
      </c>
    </row>
    <row r="4" spans="1:26" x14ac:dyDescent="0.3">
      <c r="A4" s="13" t="s">
        <v>20</v>
      </c>
      <c r="B4" s="19">
        <v>22</v>
      </c>
      <c r="C4" s="19">
        <v>34</v>
      </c>
      <c r="D4" s="10">
        <f>B4/F4</f>
        <v>0.39285714285714285</v>
      </c>
      <c r="E4" s="10">
        <f>C4/F4</f>
        <v>0.6071428571428571</v>
      </c>
      <c r="F4" s="8">
        <f>SUM(B4:C4)</f>
        <v>56</v>
      </c>
      <c r="G4" s="19">
        <v>5</v>
      </c>
      <c r="H4" s="19">
        <v>34</v>
      </c>
      <c r="I4" s="10">
        <f>G4/K4</f>
        <v>0.12820512820512819</v>
      </c>
      <c r="J4" s="10">
        <f>H4/K4</f>
        <v>0.87179487179487181</v>
      </c>
      <c r="K4" s="8">
        <f>SUM(G4:H4)</f>
        <v>39</v>
      </c>
      <c r="L4" s="19">
        <v>22</v>
      </c>
      <c r="M4" s="19">
        <v>32</v>
      </c>
      <c r="N4" s="10">
        <f>L4/P4</f>
        <v>0.40740740740740738</v>
      </c>
      <c r="O4" s="10">
        <f>M4/P4</f>
        <v>0.59259259259259256</v>
      </c>
      <c r="P4" s="8">
        <f>SUM(L4:M4)</f>
        <v>54</v>
      </c>
      <c r="Q4" s="19">
        <v>24</v>
      </c>
      <c r="R4" s="19">
        <v>34</v>
      </c>
      <c r="S4" s="10">
        <f>Q4/U4</f>
        <v>0.41379310344827586</v>
      </c>
      <c r="T4" s="10">
        <f>R4/U4</f>
        <v>0.58620689655172409</v>
      </c>
      <c r="U4" s="8">
        <f>SUM(Q4:R4)</f>
        <v>58</v>
      </c>
      <c r="V4" s="19">
        <v>9</v>
      </c>
      <c r="W4" s="19">
        <v>34</v>
      </c>
      <c r="X4" s="10">
        <f>V4/Z4</f>
        <v>0.20930232558139536</v>
      </c>
      <c r="Y4" s="29">
        <f>W4/Z4</f>
        <v>0.79069767441860461</v>
      </c>
      <c r="Z4" s="8">
        <f>SUM(V4:W4)</f>
        <v>43</v>
      </c>
    </row>
    <row r="5" spans="1:26" ht="28.8" x14ac:dyDescent="0.3">
      <c r="A5" s="13" t="s">
        <v>51</v>
      </c>
      <c r="B5" s="19">
        <v>22</v>
      </c>
      <c r="C5" s="19">
        <v>34</v>
      </c>
      <c r="D5" s="10">
        <f t="shared" ref="D5:D8" si="0">B5/F5</f>
        <v>0.39285714285714285</v>
      </c>
      <c r="E5" s="10">
        <f t="shared" ref="E5:E8" si="1">C5/F5</f>
        <v>0.6071428571428571</v>
      </c>
      <c r="F5" s="8">
        <f t="shared" ref="F5:F8" si="2">SUM(B5:C5)</f>
        <v>56</v>
      </c>
      <c r="G5" s="19">
        <v>5</v>
      </c>
      <c r="H5" s="19">
        <v>34</v>
      </c>
      <c r="I5" s="10">
        <f t="shared" ref="I5:I8" si="3">G5/K5</f>
        <v>0.12820512820512819</v>
      </c>
      <c r="J5" s="10">
        <f t="shared" ref="J5:J8" si="4">H5/K5</f>
        <v>0.87179487179487181</v>
      </c>
      <c r="K5" s="8">
        <f t="shared" ref="K5:K8" si="5">SUM(G5:H5)</f>
        <v>39</v>
      </c>
      <c r="L5" s="19">
        <v>24</v>
      </c>
      <c r="M5" s="19">
        <v>14</v>
      </c>
      <c r="N5" s="10">
        <f t="shared" ref="N5:N8" si="6">L5/P5</f>
        <v>0.63157894736842102</v>
      </c>
      <c r="O5" s="10">
        <f t="shared" ref="O5:O8" si="7">M5/P5</f>
        <v>0.36842105263157893</v>
      </c>
      <c r="P5" s="8">
        <f t="shared" ref="P5:P8" si="8">SUM(L5:M5)</f>
        <v>38</v>
      </c>
      <c r="Q5" s="19">
        <v>14</v>
      </c>
      <c r="R5" s="19">
        <v>3</v>
      </c>
      <c r="S5" s="10">
        <f t="shared" ref="S5:S8" si="9">Q5/U5</f>
        <v>0.82352941176470584</v>
      </c>
      <c r="T5" s="10">
        <f t="shared" ref="T5:T8" si="10">R5/U5</f>
        <v>0.17647058823529413</v>
      </c>
      <c r="U5" s="8">
        <f t="shared" ref="U5:U8" si="11">SUM(Q5:R5)</f>
        <v>17</v>
      </c>
      <c r="V5" s="19">
        <v>9</v>
      </c>
      <c r="W5" s="19">
        <v>34</v>
      </c>
      <c r="X5" s="10">
        <f t="shared" ref="X5:X8" si="12">V5/Z5</f>
        <v>0.20930232558139536</v>
      </c>
      <c r="Y5" s="29">
        <f t="shared" ref="Y5:Y8" si="13">W5/Z5</f>
        <v>0.79069767441860461</v>
      </c>
      <c r="Z5" s="8">
        <f t="shared" ref="Z5:Z8" si="14">SUM(V5:W5)</f>
        <v>43</v>
      </c>
    </row>
    <row r="6" spans="1:26" x14ac:dyDescent="0.3">
      <c r="A6" s="13" t="s">
        <v>22</v>
      </c>
      <c r="B6" s="19">
        <v>24</v>
      </c>
      <c r="C6" s="19">
        <v>3</v>
      </c>
      <c r="D6" s="10">
        <f t="shared" si="0"/>
        <v>0.88888888888888884</v>
      </c>
      <c r="E6" s="10">
        <f t="shared" si="1"/>
        <v>0.1111111111111111</v>
      </c>
      <c r="F6" s="8">
        <f t="shared" si="2"/>
        <v>27</v>
      </c>
      <c r="G6" s="19">
        <v>3</v>
      </c>
      <c r="H6" s="19">
        <v>3</v>
      </c>
      <c r="I6" s="10">
        <f t="shared" si="3"/>
        <v>0.5</v>
      </c>
      <c r="J6" s="10">
        <f t="shared" si="4"/>
        <v>0.5</v>
      </c>
      <c r="K6" s="8">
        <f t="shared" si="5"/>
        <v>6</v>
      </c>
      <c r="L6" s="19">
        <v>14</v>
      </c>
      <c r="M6" s="19">
        <v>21</v>
      </c>
      <c r="N6" s="10">
        <f t="shared" si="6"/>
        <v>0.4</v>
      </c>
      <c r="O6" s="10">
        <f t="shared" si="7"/>
        <v>0.6</v>
      </c>
      <c r="P6" s="8">
        <f t="shared" si="8"/>
        <v>35</v>
      </c>
      <c r="Q6" s="19">
        <v>12</v>
      </c>
      <c r="R6" s="19">
        <v>32</v>
      </c>
      <c r="S6" s="10">
        <f t="shared" si="9"/>
        <v>0.27272727272727271</v>
      </c>
      <c r="T6" s="10">
        <f t="shared" si="10"/>
        <v>0.72727272727272729</v>
      </c>
      <c r="U6" s="8">
        <f t="shared" si="11"/>
        <v>44</v>
      </c>
      <c r="V6" s="19">
        <v>22</v>
      </c>
      <c r="W6" s="19">
        <v>3</v>
      </c>
      <c r="X6" s="10">
        <f t="shared" si="12"/>
        <v>0.88</v>
      </c>
      <c r="Y6" s="29">
        <f t="shared" si="13"/>
        <v>0.12</v>
      </c>
      <c r="Z6" s="8">
        <f t="shared" si="14"/>
        <v>25</v>
      </c>
    </row>
    <row r="7" spans="1:26" ht="28.8" x14ac:dyDescent="0.3">
      <c r="A7" s="13" t="s">
        <v>23</v>
      </c>
      <c r="B7" s="19">
        <v>14</v>
      </c>
      <c r="C7" s="19">
        <v>32</v>
      </c>
      <c r="D7" s="10">
        <f t="shared" si="0"/>
        <v>0.30434782608695654</v>
      </c>
      <c r="E7" s="10">
        <f t="shared" si="1"/>
        <v>0.69565217391304346</v>
      </c>
      <c r="F7" s="8">
        <f t="shared" si="2"/>
        <v>46</v>
      </c>
      <c r="G7" s="19">
        <v>22</v>
      </c>
      <c r="H7" s="19">
        <v>32</v>
      </c>
      <c r="I7" s="10">
        <f t="shared" si="3"/>
        <v>0.40740740740740738</v>
      </c>
      <c r="J7" s="10">
        <f t="shared" si="4"/>
        <v>0.59259259259259256</v>
      </c>
      <c r="K7" s="8">
        <f t="shared" si="5"/>
        <v>54</v>
      </c>
      <c r="L7" s="19">
        <v>24</v>
      </c>
      <c r="M7" s="19">
        <v>14</v>
      </c>
      <c r="N7" s="10">
        <f t="shared" si="6"/>
        <v>0.63157894736842102</v>
      </c>
      <c r="O7" s="10">
        <f t="shared" si="7"/>
        <v>0.36842105263157893</v>
      </c>
      <c r="P7" s="8">
        <f t="shared" si="8"/>
        <v>38</v>
      </c>
      <c r="Q7" s="19">
        <v>24</v>
      </c>
      <c r="R7" s="19">
        <v>34</v>
      </c>
      <c r="S7" s="10">
        <f t="shared" si="9"/>
        <v>0.41379310344827586</v>
      </c>
      <c r="T7" s="10">
        <f t="shared" si="10"/>
        <v>0.58620689655172409</v>
      </c>
      <c r="U7" s="8">
        <f t="shared" si="11"/>
        <v>58</v>
      </c>
      <c r="V7" s="19">
        <v>14</v>
      </c>
      <c r="W7" s="19">
        <v>14</v>
      </c>
      <c r="X7" s="10">
        <f t="shared" si="12"/>
        <v>0.5</v>
      </c>
      <c r="Y7" s="29">
        <f t="shared" si="13"/>
        <v>0.5</v>
      </c>
      <c r="Z7" s="8">
        <f t="shared" si="14"/>
        <v>28</v>
      </c>
    </row>
    <row r="8" spans="1:26" x14ac:dyDescent="0.3">
      <c r="A8" s="13" t="s">
        <v>24</v>
      </c>
      <c r="B8" s="19">
        <v>4</v>
      </c>
      <c r="C8" s="19">
        <v>21</v>
      </c>
      <c r="D8" s="10">
        <f t="shared" si="0"/>
        <v>0.16</v>
      </c>
      <c r="E8" s="10">
        <f t="shared" si="1"/>
        <v>0.84</v>
      </c>
      <c r="F8" s="8">
        <f t="shared" si="2"/>
        <v>25</v>
      </c>
      <c r="G8" s="19">
        <v>24</v>
      </c>
      <c r="H8" s="19">
        <v>14</v>
      </c>
      <c r="I8" s="10">
        <f t="shared" si="3"/>
        <v>0.63157894736842102</v>
      </c>
      <c r="J8" s="10">
        <f t="shared" si="4"/>
        <v>0.36842105263157893</v>
      </c>
      <c r="K8" s="8">
        <f t="shared" si="5"/>
        <v>38</v>
      </c>
      <c r="L8" s="19">
        <v>14</v>
      </c>
      <c r="M8" s="19">
        <v>21</v>
      </c>
      <c r="N8" s="10">
        <f t="shared" si="6"/>
        <v>0.4</v>
      </c>
      <c r="O8" s="10">
        <f t="shared" si="7"/>
        <v>0.6</v>
      </c>
      <c r="P8" s="8">
        <f t="shared" si="8"/>
        <v>35</v>
      </c>
      <c r="Q8" s="19">
        <v>14</v>
      </c>
      <c r="R8" s="19">
        <v>3</v>
      </c>
      <c r="S8" s="10">
        <f t="shared" si="9"/>
        <v>0.82352941176470584</v>
      </c>
      <c r="T8" s="10">
        <f t="shared" si="10"/>
        <v>0.17647058823529413</v>
      </c>
      <c r="U8" s="8">
        <f t="shared" si="11"/>
        <v>17</v>
      </c>
      <c r="V8" s="19">
        <v>12</v>
      </c>
      <c r="W8" s="19">
        <v>21</v>
      </c>
      <c r="X8" s="10">
        <f t="shared" si="12"/>
        <v>0.36363636363636365</v>
      </c>
      <c r="Y8" s="29">
        <f t="shared" si="13"/>
        <v>0.63636363636363635</v>
      </c>
      <c r="Z8" s="8">
        <f t="shared" si="14"/>
        <v>33</v>
      </c>
    </row>
  </sheetData>
  <mergeCells count="7">
    <mergeCell ref="A2:A3"/>
    <mergeCell ref="A1:Z1"/>
    <mergeCell ref="V2:Z2"/>
    <mergeCell ref="Q2:U2"/>
    <mergeCell ref="L2:P2"/>
    <mergeCell ref="G2:K2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EC30-2263-4C28-B693-96996E388155}">
  <dimension ref="A1:F11"/>
  <sheetViews>
    <sheetView workbookViewId="0">
      <selection activeCell="P7" sqref="P7"/>
    </sheetView>
  </sheetViews>
  <sheetFormatPr defaultColWidth="11.5546875" defaultRowHeight="14.4" x14ac:dyDescent="0.3"/>
  <cols>
    <col min="1" max="1" width="67.88671875" customWidth="1"/>
    <col min="2" max="2" width="16.6640625" customWidth="1"/>
    <col min="5" max="5" width="12.5546875" style="1" customWidth="1"/>
    <col min="6" max="6" width="13.109375" style="1" customWidth="1"/>
  </cols>
  <sheetData>
    <row r="1" spans="1:6" ht="51.75" customHeight="1" x14ac:dyDescent="0.3">
      <c r="A1" s="24" t="s">
        <v>38</v>
      </c>
      <c r="B1" s="25" t="s">
        <v>13</v>
      </c>
      <c r="C1" s="25" t="s">
        <v>0</v>
      </c>
      <c r="D1" s="25" t="s">
        <v>1</v>
      </c>
      <c r="E1" s="26" t="s">
        <v>25</v>
      </c>
      <c r="F1" s="27" t="s">
        <v>26</v>
      </c>
    </row>
    <row r="2" spans="1:6" x14ac:dyDescent="0.3">
      <c r="A2" s="23" t="s">
        <v>39</v>
      </c>
      <c r="B2" s="8">
        <f>SUM(Tabla15[[#This Row],[Mujeres]:[Hombres]])</f>
        <v>9</v>
      </c>
      <c r="C2" s="19">
        <v>3</v>
      </c>
      <c r="D2" s="19">
        <v>6</v>
      </c>
      <c r="E2" s="10">
        <f>Tabla15[[#This Row],[Mujeres]]/Tabla15[[#This Row],[Nº de personas]]</f>
        <v>0.33333333333333331</v>
      </c>
      <c r="F2" s="10">
        <f>Tabla15[[#This Row],[Hombres]]/Tabla15[[#This Row],[Nº de personas]]</f>
        <v>0.66666666666666663</v>
      </c>
    </row>
    <row r="3" spans="1:6" x14ac:dyDescent="0.3">
      <c r="A3" s="23" t="s">
        <v>40</v>
      </c>
      <c r="B3" s="8">
        <f>SUM(Tabla15[[#This Row],[Mujeres]:[Hombres]])</f>
        <v>12</v>
      </c>
      <c r="C3" s="19">
        <v>3</v>
      </c>
      <c r="D3" s="19">
        <v>9</v>
      </c>
      <c r="E3" s="10">
        <f>Tabla15[[#This Row],[Mujeres]]/Tabla15[[#This Row],[Nº de personas]]</f>
        <v>0.25</v>
      </c>
      <c r="F3" s="10">
        <f>Tabla15[[#This Row],[Hombres]]/Tabla15[[#This Row],[Nº de personas]]</f>
        <v>0.75</v>
      </c>
    </row>
    <row r="4" spans="1:6" x14ac:dyDescent="0.3">
      <c r="A4" s="23" t="s">
        <v>41</v>
      </c>
      <c r="B4" s="8">
        <f>SUM(Tabla15[[#This Row],[Mujeres]:[Hombres]])</f>
        <v>10</v>
      </c>
      <c r="C4" s="19">
        <v>5</v>
      </c>
      <c r="D4" s="19">
        <v>5</v>
      </c>
      <c r="E4" s="10">
        <f>Tabla15[[#This Row],[Mujeres]]/Tabla15[[#This Row],[Nº de personas]]</f>
        <v>0.5</v>
      </c>
      <c r="F4" s="10">
        <f>Tabla15[[#This Row],[Hombres]]/Tabla15[[#This Row],[Nº de personas]]</f>
        <v>0.5</v>
      </c>
    </row>
    <row r="5" spans="1:6" x14ac:dyDescent="0.3">
      <c r="A5" s="16" t="s">
        <v>42</v>
      </c>
      <c r="B5" s="8">
        <f>SUM(Tabla15[[#This Row],[Mujeres]:[Hombres]])</f>
        <v>6</v>
      </c>
      <c r="C5" s="19">
        <v>4</v>
      </c>
      <c r="D5" s="19">
        <v>2</v>
      </c>
      <c r="E5" s="10">
        <f>Tabla15[[#This Row],[Mujeres]]/Tabla15[[#This Row],[Nº de personas]]</f>
        <v>0.66666666666666663</v>
      </c>
      <c r="F5" s="10">
        <f>Tabla15[[#This Row],[Hombres]]/Tabla15[[#This Row],[Nº de personas]]</f>
        <v>0.33333333333333331</v>
      </c>
    </row>
    <row r="6" spans="1:6" ht="45.75" customHeight="1" x14ac:dyDescent="0.3">
      <c r="A6" s="24" t="s">
        <v>43</v>
      </c>
      <c r="B6" s="25" t="s">
        <v>13</v>
      </c>
      <c r="C6" s="25" t="s">
        <v>0</v>
      </c>
      <c r="D6" s="25" t="s">
        <v>1</v>
      </c>
      <c r="E6" s="26" t="s">
        <v>25</v>
      </c>
      <c r="F6" s="27" t="s">
        <v>26</v>
      </c>
    </row>
    <row r="7" spans="1:6" ht="36" customHeight="1" x14ac:dyDescent="0.3">
      <c r="A7" s="23" t="s">
        <v>44</v>
      </c>
      <c r="B7" s="8">
        <f>SUM(Tabla16[[#This Row],[Mujeres]:[Hombres]])</f>
        <v>9</v>
      </c>
      <c r="C7" s="19">
        <v>3</v>
      </c>
      <c r="D7" s="19">
        <v>6</v>
      </c>
      <c r="E7" s="10">
        <f>Tabla16[[#This Row],[Mujeres]]/Tabla16[[#This Row],[Nº de personas]]</f>
        <v>0.33333333333333331</v>
      </c>
      <c r="F7" s="10">
        <f>Tabla16[[#This Row],[Hombres]]/Tabla16[[#This Row],[Nº de personas]]</f>
        <v>0.66666666666666663</v>
      </c>
    </row>
    <row r="8" spans="1:6" ht="35.25" customHeight="1" x14ac:dyDescent="0.3">
      <c r="A8" s="23" t="s">
        <v>45</v>
      </c>
      <c r="B8" s="8">
        <f>SUM(Tabla16[[#This Row],[Mujeres]:[Hombres]])</f>
        <v>12</v>
      </c>
      <c r="C8" s="19">
        <v>3</v>
      </c>
      <c r="D8" s="19">
        <v>9</v>
      </c>
      <c r="E8" s="10">
        <f>Tabla16[[#This Row],[Mujeres]]/Tabla16[[#This Row],[Nº de personas]]</f>
        <v>0.25</v>
      </c>
      <c r="F8" s="10">
        <f>Tabla16[[#This Row],[Hombres]]/Tabla16[[#This Row],[Nº de personas]]</f>
        <v>0.75</v>
      </c>
    </row>
    <row r="9" spans="1:6" ht="21.75" customHeight="1" x14ac:dyDescent="0.3">
      <c r="A9" s="23" t="s">
        <v>46</v>
      </c>
      <c r="B9" s="8">
        <f>SUM(Tabla16[[#This Row],[Mujeres]:[Hombres]])</f>
        <v>10</v>
      </c>
      <c r="C9" s="19">
        <v>5</v>
      </c>
      <c r="D9" s="19">
        <v>5</v>
      </c>
      <c r="E9" s="10">
        <f>Tabla16[[#This Row],[Mujeres]]/Tabla16[[#This Row],[Nº de personas]]</f>
        <v>0.5</v>
      </c>
      <c r="F9" s="10">
        <f>Tabla16[[#This Row],[Hombres]]/Tabla16[[#This Row],[Nº de personas]]</f>
        <v>0.5</v>
      </c>
    </row>
    <row r="10" spans="1:6" ht="39" customHeight="1" x14ac:dyDescent="0.3">
      <c r="A10" s="23" t="s">
        <v>47</v>
      </c>
      <c r="B10" s="8">
        <f>SUM(Tabla16[[#This Row],[Mujeres]:[Hombres]])</f>
        <v>6</v>
      </c>
      <c r="C10" s="19">
        <v>4</v>
      </c>
      <c r="D10" s="19">
        <v>2</v>
      </c>
      <c r="E10" s="10">
        <f>Tabla16[[#This Row],[Mujeres]]/Tabla16[[#This Row],[Nº de personas]]</f>
        <v>0.66666666666666663</v>
      </c>
      <c r="F10" s="10">
        <f>Tabla16[[#This Row],[Hombres]]/Tabla16[[#This Row],[Nº de personas]]</f>
        <v>0.33333333333333331</v>
      </c>
    </row>
    <row r="11" spans="1:6" ht="52.5" customHeight="1" x14ac:dyDescent="0.3">
      <c r="A11" s="16" t="s">
        <v>48</v>
      </c>
      <c r="B11" s="8">
        <f>SUM(Tabla16[[#This Row],[Mujeres]:[Hombres]])</f>
        <v>12</v>
      </c>
      <c r="C11" s="19">
        <v>3</v>
      </c>
      <c r="D11" s="19">
        <v>9</v>
      </c>
      <c r="E11" s="10">
        <f>Tabla16[[#This Row],[Mujeres]]/Tabla16[[#This Row],[Nº de personas]]</f>
        <v>0.25</v>
      </c>
      <c r="F11" s="10">
        <f>Tabla16[[#This Row],[Hombres]]/Tabla16[[#This Row],[Nº de personas]]</f>
        <v>0.75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FB21-1111-48A2-9212-8C6F874DAA01}">
  <dimension ref="A1:F17"/>
  <sheetViews>
    <sheetView workbookViewId="0">
      <selection activeCell="G24" sqref="G24"/>
    </sheetView>
  </sheetViews>
  <sheetFormatPr defaultColWidth="11.5546875" defaultRowHeight="14.4" x14ac:dyDescent="0.3"/>
  <cols>
    <col min="1" max="1" width="61.6640625" customWidth="1"/>
    <col min="2" max="2" width="16.6640625" customWidth="1"/>
    <col min="5" max="5" width="12.5546875" style="1" customWidth="1"/>
    <col min="6" max="6" width="13.109375" style="1" customWidth="1"/>
  </cols>
  <sheetData>
    <row r="1" spans="1:6" ht="73.5" customHeight="1" x14ac:dyDescent="0.3">
      <c r="A1" s="21" t="s">
        <v>27</v>
      </c>
      <c r="B1" s="21" t="s">
        <v>13</v>
      </c>
      <c r="C1" s="18" t="s">
        <v>0</v>
      </c>
      <c r="D1" s="18" t="s">
        <v>1</v>
      </c>
      <c r="E1" s="22" t="s">
        <v>25</v>
      </c>
      <c r="F1" s="22" t="s">
        <v>26</v>
      </c>
    </row>
    <row r="2" spans="1:6" x14ac:dyDescent="0.3">
      <c r="A2" s="19" t="s">
        <v>77</v>
      </c>
      <c r="B2" s="8">
        <f>SUM(Tabla5[[#This Row],[Mujeres]:[Hombres]])</f>
        <v>9</v>
      </c>
      <c r="C2" s="19">
        <v>3</v>
      </c>
      <c r="D2" s="19">
        <v>6</v>
      </c>
      <c r="E2" s="10">
        <f>Tabla5[[#This Row],[Mujeres]]/Tabla5[[#This Row],[Nº de personas]]</f>
        <v>0.33333333333333331</v>
      </c>
      <c r="F2" s="10">
        <f>Tabla5[[#This Row],[Hombres]]/Tabla5[[#This Row],[Nº de personas]]</f>
        <v>0.66666666666666663</v>
      </c>
    </row>
    <row r="3" spans="1:6" x14ac:dyDescent="0.3">
      <c r="A3" s="19" t="s">
        <v>78</v>
      </c>
      <c r="B3" s="8">
        <f>SUM(Tabla5[[#This Row],[Mujeres]:[Hombres]])</f>
        <v>12</v>
      </c>
      <c r="C3" s="19">
        <v>3</v>
      </c>
      <c r="D3" s="19">
        <v>9</v>
      </c>
      <c r="E3" s="10">
        <f>Tabla5[[#This Row],[Mujeres]]/Tabla5[[#This Row],[Nº de personas]]</f>
        <v>0.25</v>
      </c>
      <c r="F3" s="10">
        <f>Tabla5[[#This Row],[Hombres]]/Tabla5[[#This Row],[Nº de personas]]</f>
        <v>0.75</v>
      </c>
    </row>
    <row r="4" spans="1:6" x14ac:dyDescent="0.3">
      <c r="A4" s="19" t="s">
        <v>79</v>
      </c>
      <c r="B4" s="8">
        <f>SUM(Tabla5[[#This Row],[Mujeres]:[Hombres]])</f>
        <v>10</v>
      </c>
      <c r="C4" s="19">
        <v>5</v>
      </c>
      <c r="D4" s="19">
        <v>5</v>
      </c>
      <c r="E4" s="10">
        <f>Tabla5[[#This Row],[Mujeres]]/Tabla5[[#This Row],[Nº de personas]]</f>
        <v>0.5</v>
      </c>
      <c r="F4" s="10">
        <f>Tabla5[[#This Row],[Hombres]]/Tabla5[[#This Row],[Nº de personas]]</f>
        <v>0.5</v>
      </c>
    </row>
    <row r="5" spans="1:6" x14ac:dyDescent="0.3">
      <c r="A5" s="19" t="s">
        <v>80</v>
      </c>
      <c r="B5" s="8">
        <f>SUM(Tabla5[[#This Row],[Mujeres]:[Hombres]])</f>
        <v>6</v>
      </c>
      <c r="C5" s="19">
        <v>4</v>
      </c>
      <c r="D5" s="19">
        <v>2</v>
      </c>
      <c r="E5" s="10">
        <f>Tabla5[[#This Row],[Mujeres]]/Tabla5[[#This Row],[Nº de personas]]</f>
        <v>0.66666666666666663</v>
      </c>
      <c r="F5" s="10">
        <f>Tabla5[[#This Row],[Hombres]]/Tabla5[[#This Row],[Nº de personas]]</f>
        <v>0.33333333333333331</v>
      </c>
    </row>
    <row r="6" spans="1:6" x14ac:dyDescent="0.3">
      <c r="A6" s="19" t="s">
        <v>81</v>
      </c>
      <c r="B6" s="8">
        <f>SUM(Tabla5[[#This Row],[Mujeres]:[Hombres]])</f>
        <v>6</v>
      </c>
      <c r="C6" s="19">
        <v>2</v>
      </c>
      <c r="D6" s="19">
        <v>4</v>
      </c>
      <c r="E6" s="10">
        <f>Tabla5[[#This Row],[Mujeres]]/Tabla5[[#This Row],[Nº de personas]]</f>
        <v>0.33333333333333331</v>
      </c>
      <c r="F6" s="10">
        <f>Tabla5[[#This Row],[Hombres]]/Tabla5[[#This Row],[Nº de personas]]</f>
        <v>0.66666666666666663</v>
      </c>
    </row>
    <row r="7" spans="1:6" x14ac:dyDescent="0.3">
      <c r="A7" s="19" t="s">
        <v>82</v>
      </c>
      <c r="B7" s="8">
        <f>SUM(Tabla5[[#This Row],[Mujeres]:[Hombres]])</f>
        <v>80</v>
      </c>
      <c r="C7" s="19">
        <v>56</v>
      </c>
      <c r="D7" s="19">
        <v>24</v>
      </c>
      <c r="E7" s="10">
        <f>Tabla5[[#This Row],[Mujeres]]/Tabla5[[#This Row],[Nº de personas]]</f>
        <v>0.7</v>
      </c>
      <c r="F7" s="10">
        <f>Tabla5[[#This Row],[Hombres]]/Tabla5[[#This Row],[Nº de personas]]</f>
        <v>0.3</v>
      </c>
    </row>
    <row r="8" spans="1:6" ht="60.75" customHeight="1" x14ac:dyDescent="0.3">
      <c r="A8" s="9" t="s">
        <v>28</v>
      </c>
      <c r="B8" s="18" t="s">
        <v>13</v>
      </c>
      <c r="C8" s="18" t="s">
        <v>0</v>
      </c>
      <c r="D8" s="18" t="s">
        <v>1</v>
      </c>
      <c r="E8" s="22" t="s">
        <v>25</v>
      </c>
      <c r="F8" s="22" t="s">
        <v>26</v>
      </c>
    </row>
    <row r="9" spans="1:6" x14ac:dyDescent="0.3">
      <c r="A9" s="17" t="s">
        <v>29</v>
      </c>
      <c r="B9" s="8">
        <f>SUM(Tabla13[[#This Row],[Mujeres]:[Hombres]])</f>
        <v>9</v>
      </c>
      <c r="C9" s="19">
        <v>3</v>
      </c>
      <c r="D9" s="19">
        <v>6</v>
      </c>
      <c r="E9" s="10">
        <f>Tabla13[[#This Row],[Mujeres]]/Tabla13[[#This Row],[Nº de personas]]</f>
        <v>0.33333333333333331</v>
      </c>
      <c r="F9" s="10">
        <f>Tabla13[[#This Row],[Hombres]]/Tabla13[[#This Row],[Nº de personas]]</f>
        <v>0.66666666666666663</v>
      </c>
    </row>
    <row r="10" spans="1:6" x14ac:dyDescent="0.3">
      <c r="A10" s="17" t="s">
        <v>30</v>
      </c>
      <c r="B10" s="8">
        <f>SUM(Tabla13[[#This Row],[Mujeres]:[Hombres]])</f>
        <v>12</v>
      </c>
      <c r="C10" s="19">
        <v>3</v>
      </c>
      <c r="D10" s="19">
        <v>9</v>
      </c>
      <c r="E10" s="10">
        <f>Tabla13[[#This Row],[Mujeres]]/Tabla13[[#This Row],[Nº de personas]]</f>
        <v>0.25</v>
      </c>
      <c r="F10" s="10">
        <f>Tabla13[[#This Row],[Hombres]]/Tabla13[[#This Row],[Nº de personas]]</f>
        <v>0.75</v>
      </c>
    </row>
    <row r="11" spans="1:6" x14ac:dyDescent="0.3">
      <c r="A11" s="17" t="s">
        <v>31</v>
      </c>
      <c r="B11" s="8">
        <f>SUM(Tabla13[[#This Row],[Mujeres]:[Hombres]])</f>
        <v>10</v>
      </c>
      <c r="C11" s="19">
        <v>5</v>
      </c>
      <c r="D11" s="19">
        <v>5</v>
      </c>
      <c r="E11" s="10">
        <f>Tabla13[[#This Row],[Mujeres]]/Tabla13[[#This Row],[Nº de personas]]</f>
        <v>0.5</v>
      </c>
      <c r="F11" s="10">
        <f>Tabla13[[#This Row],[Hombres]]/Tabla13[[#This Row],[Nº de personas]]</f>
        <v>0.5</v>
      </c>
    </row>
    <row r="12" spans="1:6" x14ac:dyDescent="0.3">
      <c r="A12" s="17" t="s">
        <v>32</v>
      </c>
      <c r="B12" s="8">
        <f>SUM(Tabla13[[#This Row],[Mujeres]:[Hombres]])</f>
        <v>6</v>
      </c>
      <c r="C12" s="19">
        <v>4</v>
      </c>
      <c r="D12" s="19">
        <v>2</v>
      </c>
      <c r="E12" s="10">
        <f>Tabla13[[#This Row],[Mujeres]]/Tabla13[[#This Row],[Nº de personas]]</f>
        <v>0.66666666666666663</v>
      </c>
      <c r="F12" s="10">
        <f>Tabla13[[#This Row],[Hombres]]/Tabla13[[#This Row],[Nº de personas]]</f>
        <v>0.33333333333333331</v>
      </c>
    </row>
    <row r="13" spans="1:6" x14ac:dyDescent="0.3">
      <c r="A13" s="17" t="s">
        <v>33</v>
      </c>
      <c r="B13" s="8">
        <f>SUM(Tabla13[[#This Row],[Mujeres]:[Hombres]])</f>
        <v>6</v>
      </c>
      <c r="C13" s="19">
        <v>2</v>
      </c>
      <c r="D13" s="19">
        <v>4</v>
      </c>
      <c r="E13" s="10">
        <f>Tabla13[[#This Row],[Mujeres]]/Tabla13[[#This Row],[Nº de personas]]</f>
        <v>0.33333333333333331</v>
      </c>
      <c r="F13" s="10">
        <f>Tabla13[[#This Row],[Hombres]]/Tabla13[[#This Row],[Nº de personas]]</f>
        <v>0.66666666666666663</v>
      </c>
    </row>
    <row r="14" spans="1:6" ht="48.75" customHeight="1" x14ac:dyDescent="0.3">
      <c r="A14" s="9" t="s">
        <v>34</v>
      </c>
      <c r="B14" s="18" t="s">
        <v>13</v>
      </c>
      <c r="C14" s="18" t="s">
        <v>0</v>
      </c>
      <c r="D14" s="18" t="s">
        <v>1</v>
      </c>
      <c r="E14" s="22" t="s">
        <v>25</v>
      </c>
      <c r="F14" s="22" t="s">
        <v>26</v>
      </c>
    </row>
    <row r="15" spans="1:6" x14ac:dyDescent="0.3">
      <c r="A15" s="17" t="s">
        <v>35</v>
      </c>
      <c r="B15" s="8">
        <f>SUM(Tabla14[[#This Row],[Mujeres]:[Hombres]])</f>
        <v>9</v>
      </c>
      <c r="C15" s="19">
        <v>3</v>
      </c>
      <c r="D15" s="19">
        <v>6</v>
      </c>
      <c r="E15" s="10">
        <f>Tabla14[[#This Row],[Mujeres]]/Tabla14[[#This Row],[Nº de personas]]</f>
        <v>0.33333333333333331</v>
      </c>
      <c r="F15" s="10">
        <f>Tabla14[[#This Row],[Hombres]]/Tabla14[[#This Row],[Nº de personas]]</f>
        <v>0.66666666666666663</v>
      </c>
    </row>
    <row r="16" spans="1:6" x14ac:dyDescent="0.3">
      <c r="A16" s="17" t="s">
        <v>36</v>
      </c>
      <c r="B16" s="8">
        <f>SUM(Tabla14[[#This Row],[Mujeres]:[Hombres]])</f>
        <v>12</v>
      </c>
      <c r="C16" s="19">
        <v>3</v>
      </c>
      <c r="D16" s="19">
        <v>9</v>
      </c>
      <c r="E16" s="10">
        <f>Tabla14[[#This Row],[Mujeres]]/Tabla14[[#This Row],[Nº de personas]]</f>
        <v>0.25</v>
      </c>
      <c r="F16" s="10">
        <f>Tabla14[[#This Row],[Hombres]]/Tabla14[[#This Row],[Nº de personas]]</f>
        <v>0.75</v>
      </c>
    </row>
    <row r="17" spans="1:6" x14ac:dyDescent="0.3">
      <c r="A17" s="17" t="s">
        <v>37</v>
      </c>
      <c r="B17" s="8">
        <f>SUM(Tabla14[[#This Row],[Mujeres]:[Hombres]])</f>
        <v>10</v>
      </c>
      <c r="C17" s="19">
        <v>5</v>
      </c>
      <c r="D17" s="19">
        <v>5</v>
      </c>
      <c r="E17" s="10">
        <f>Tabla14[[#This Row],[Mujeres]]/Tabla14[[#This Row],[Nº de personas]]</f>
        <v>0.5</v>
      </c>
      <c r="F17" s="10">
        <f>Tabla14[[#This Row],[Hombres]]/Tabla14[[#This Row],[Nº de personas]]</f>
        <v>0.5</v>
      </c>
    </row>
  </sheetData>
  <phoneticPr fontId="5" type="noConversion"/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C83D-A352-41CB-9321-AA1A7034142E}">
  <dimension ref="A1:F15"/>
  <sheetViews>
    <sheetView workbookViewId="0">
      <selection activeCell="J22" sqref="J22"/>
    </sheetView>
  </sheetViews>
  <sheetFormatPr defaultColWidth="11.5546875" defaultRowHeight="14.4" x14ac:dyDescent="0.3"/>
  <cols>
    <col min="1" max="1" width="17.6640625" customWidth="1"/>
    <col min="5" max="6" width="11.44140625" style="1"/>
  </cols>
  <sheetData>
    <row r="1" spans="1:6" ht="15.75" customHeight="1" x14ac:dyDescent="0.3">
      <c r="A1" s="37" t="s">
        <v>11</v>
      </c>
      <c r="B1" s="37"/>
      <c r="C1" s="37"/>
      <c r="D1" s="37"/>
      <c r="E1" s="37"/>
      <c r="F1" s="37"/>
    </row>
    <row r="2" spans="1:6" ht="48" customHeight="1" x14ac:dyDescent="0.3">
      <c r="A2" s="35" t="s">
        <v>12</v>
      </c>
      <c r="B2" s="37" t="s">
        <v>13</v>
      </c>
      <c r="C2" s="37" t="s">
        <v>0</v>
      </c>
      <c r="D2" s="37" t="s">
        <v>1</v>
      </c>
      <c r="E2" s="40" t="s">
        <v>25</v>
      </c>
      <c r="F2" s="40" t="s">
        <v>26</v>
      </c>
    </row>
    <row r="3" spans="1:6" x14ac:dyDescent="0.3">
      <c r="A3" s="35"/>
      <c r="B3" s="37"/>
      <c r="C3" s="37"/>
      <c r="D3" s="37"/>
      <c r="E3" s="41"/>
      <c r="F3" s="41"/>
    </row>
    <row r="4" spans="1:6" x14ac:dyDescent="0.3">
      <c r="A4" s="6" t="s">
        <v>14</v>
      </c>
      <c r="B4" s="8">
        <f>SUM(C4:D4)</f>
        <v>12</v>
      </c>
      <c r="C4" s="7">
        <v>3</v>
      </c>
      <c r="D4" s="7">
        <v>9</v>
      </c>
      <c r="E4" s="10">
        <f>C4/B4</f>
        <v>0.25</v>
      </c>
      <c r="F4" s="10">
        <f>D4/B4</f>
        <v>0.75</v>
      </c>
    </row>
    <row r="5" spans="1:6" x14ac:dyDescent="0.3">
      <c r="A5" s="6" t="s">
        <v>15</v>
      </c>
      <c r="B5" s="8">
        <f t="shared" ref="B5:B8" si="0">SUM(C5:D5)</f>
        <v>46</v>
      </c>
      <c r="C5" s="7">
        <v>23</v>
      </c>
      <c r="D5" s="7">
        <v>23</v>
      </c>
      <c r="E5" s="10">
        <f t="shared" ref="E5:E8" si="1">C5/B5</f>
        <v>0.5</v>
      </c>
      <c r="F5" s="10">
        <f t="shared" ref="F5:F8" si="2">D5/B5</f>
        <v>0.5</v>
      </c>
    </row>
    <row r="6" spans="1:6" x14ac:dyDescent="0.3">
      <c r="A6" s="6" t="s">
        <v>16</v>
      </c>
      <c r="B6" s="8">
        <f t="shared" si="0"/>
        <v>25</v>
      </c>
      <c r="C6" s="7">
        <v>23</v>
      </c>
      <c r="D6" s="7">
        <v>2</v>
      </c>
      <c r="E6" s="10">
        <f t="shared" si="1"/>
        <v>0.92</v>
      </c>
      <c r="F6" s="10">
        <f t="shared" si="2"/>
        <v>0.08</v>
      </c>
    </row>
    <row r="7" spans="1:6" x14ac:dyDescent="0.3">
      <c r="A7" s="6" t="s">
        <v>17</v>
      </c>
      <c r="B7" s="8">
        <f t="shared" si="0"/>
        <v>3</v>
      </c>
      <c r="C7" s="7">
        <v>1</v>
      </c>
      <c r="D7" s="7">
        <v>2</v>
      </c>
      <c r="E7" s="10">
        <f t="shared" si="1"/>
        <v>0.33333333333333331</v>
      </c>
      <c r="F7" s="10">
        <f t="shared" si="2"/>
        <v>0.66666666666666663</v>
      </c>
    </row>
    <row r="8" spans="1:6" x14ac:dyDescent="0.3">
      <c r="A8" s="6" t="s">
        <v>18</v>
      </c>
      <c r="B8" s="8">
        <f t="shared" si="0"/>
        <v>70</v>
      </c>
      <c r="C8" s="7">
        <v>66</v>
      </c>
      <c r="D8" s="7">
        <v>4</v>
      </c>
      <c r="E8" s="10">
        <f t="shared" si="1"/>
        <v>0.94285714285714284</v>
      </c>
      <c r="F8" s="10">
        <f t="shared" si="2"/>
        <v>5.7142857142857141E-2</v>
      </c>
    </row>
    <row r="9" spans="1:6" ht="73.5" customHeight="1" x14ac:dyDescent="0.3">
      <c r="A9" s="35" t="s">
        <v>19</v>
      </c>
      <c r="B9" s="37" t="s">
        <v>13</v>
      </c>
      <c r="C9" s="37" t="s">
        <v>0</v>
      </c>
      <c r="D9" s="37" t="s">
        <v>1</v>
      </c>
      <c r="E9" s="40" t="s">
        <v>25</v>
      </c>
      <c r="F9" s="40" t="s">
        <v>26</v>
      </c>
    </row>
    <row r="10" spans="1:6" x14ac:dyDescent="0.3">
      <c r="A10" s="35"/>
      <c r="B10" s="37"/>
      <c r="C10" s="37"/>
      <c r="D10" s="37"/>
      <c r="E10" s="41"/>
      <c r="F10" s="41"/>
    </row>
    <row r="11" spans="1:6" x14ac:dyDescent="0.3">
      <c r="A11" s="6" t="s">
        <v>20</v>
      </c>
      <c r="B11" s="8">
        <f>SUM(C11:D11)</f>
        <v>143</v>
      </c>
      <c r="C11" s="7">
        <v>87</v>
      </c>
      <c r="D11" s="7">
        <v>56</v>
      </c>
      <c r="E11" s="10">
        <f>C11/B11</f>
        <v>0.60839160839160844</v>
      </c>
      <c r="F11" s="10">
        <f>D11/B11</f>
        <v>0.39160839160839161</v>
      </c>
    </row>
    <row r="12" spans="1:6" x14ac:dyDescent="0.3">
      <c r="A12" s="6" t="s">
        <v>21</v>
      </c>
      <c r="B12" s="8">
        <f t="shared" ref="B12:B15" si="3">SUM(C12:D12)</f>
        <v>453</v>
      </c>
      <c r="C12" s="7">
        <v>1</v>
      </c>
      <c r="D12" s="7">
        <v>452</v>
      </c>
      <c r="E12" s="10">
        <f t="shared" ref="E12:E15" si="4">C12/B12</f>
        <v>2.2075055187637969E-3</v>
      </c>
      <c r="F12" s="10">
        <f t="shared" ref="F12:F15" si="5">D12/B12</f>
        <v>0.99779249448123619</v>
      </c>
    </row>
    <row r="13" spans="1:6" x14ac:dyDescent="0.3">
      <c r="A13" s="6" t="s">
        <v>22</v>
      </c>
      <c r="B13" s="8">
        <f t="shared" si="3"/>
        <v>43</v>
      </c>
      <c r="C13" s="7">
        <v>11</v>
      </c>
      <c r="D13" s="7">
        <v>32</v>
      </c>
      <c r="E13" s="10">
        <f t="shared" si="4"/>
        <v>0.2558139534883721</v>
      </c>
      <c r="F13" s="10">
        <f t="shared" si="5"/>
        <v>0.7441860465116279</v>
      </c>
    </row>
    <row r="14" spans="1:6" ht="28.8" x14ac:dyDescent="0.3">
      <c r="A14" s="6" t="s">
        <v>23</v>
      </c>
      <c r="B14" s="8">
        <f t="shared" si="3"/>
        <v>108</v>
      </c>
      <c r="C14" s="7">
        <v>43</v>
      </c>
      <c r="D14" s="7">
        <v>65</v>
      </c>
      <c r="E14" s="10">
        <f t="shared" si="4"/>
        <v>0.39814814814814814</v>
      </c>
      <c r="F14" s="10">
        <f t="shared" si="5"/>
        <v>0.60185185185185186</v>
      </c>
    </row>
    <row r="15" spans="1:6" x14ac:dyDescent="0.3">
      <c r="A15" s="6" t="s">
        <v>24</v>
      </c>
      <c r="B15" s="8">
        <f t="shared" si="3"/>
        <v>38</v>
      </c>
      <c r="C15" s="7">
        <v>35</v>
      </c>
      <c r="D15" s="7">
        <v>3</v>
      </c>
      <c r="E15" s="10">
        <f t="shared" si="4"/>
        <v>0.92105263157894735</v>
      </c>
      <c r="F15" s="10">
        <f t="shared" si="5"/>
        <v>7.8947368421052627E-2</v>
      </c>
    </row>
  </sheetData>
  <mergeCells count="13">
    <mergeCell ref="A2:A3"/>
    <mergeCell ref="B2:B3"/>
    <mergeCell ref="A9:A10"/>
    <mergeCell ref="B9:B10"/>
    <mergeCell ref="A1:F1"/>
    <mergeCell ref="C2:C3"/>
    <mergeCell ref="E2:E3"/>
    <mergeCell ref="D2:D3"/>
    <mergeCell ref="F2:F3"/>
    <mergeCell ref="C9:C10"/>
    <mergeCell ref="E9:E10"/>
    <mergeCell ref="D9:D10"/>
    <mergeCell ref="F9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Guia de uso</vt:lpstr>
      <vt:lpstr>Promoción</vt:lpstr>
      <vt:lpstr>Promoción II</vt:lpstr>
      <vt:lpstr>Promoción III</vt:lpstr>
      <vt:lpstr>Promoción IV</vt:lpstr>
      <vt:lpstr>Promoción V</vt:lpstr>
      <vt:lpstr>Promoción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Salva</cp:lastModifiedBy>
  <dcterms:created xsi:type="dcterms:W3CDTF">2021-10-13T06:30:39Z</dcterms:created>
  <dcterms:modified xsi:type="dcterms:W3CDTF">2021-10-28T08:59:23Z</dcterms:modified>
</cp:coreProperties>
</file>