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8_{4AAB05E4-A539-4F7D-8EBC-47B7D9EF991B}" xr6:coauthVersionLast="47" xr6:coauthVersionMax="47" xr10:uidLastSave="{00000000-0000-0000-0000-000000000000}"/>
  <bookViews>
    <workbookView xWindow="-108" yWindow="-108" windowWidth="23256" windowHeight="12576" tabRatio="707" activeTab="1" xr2:uid="{CBD508C1-8A3A-4EA9-8EB9-3CEE5776CD9C}"/>
  </bookViews>
  <sheets>
    <sheet name="Guia de uso" sheetId="2" r:id="rId1"/>
    <sheet name="Salario Medio por Categoria" sheetId="10" r:id="rId2"/>
    <sheet name="Cargos hace 4 años y hoy" sheetId="14" r:id="rId3"/>
    <sheet name="Numero de Hij@s del Personal" sheetId="11" r:id="rId4"/>
    <sheet name="Grupos de edad de Hij@s" sheetId="12" r:id="rId5"/>
    <sheet name="Formación" sheetId="24" r:id="rId6"/>
    <sheet name="Formación II" sheetId="23" r:id="rId7"/>
  </sheets>
  <definedNames>
    <definedName name="_Hlk85097095" localSheetId="2">'Cargos hace 4 años y hoy'!$A$1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3" l="1"/>
  <c r="F11" i="23"/>
  <c r="F10" i="23"/>
  <c r="F9" i="23"/>
  <c r="F8" i="23"/>
  <c r="F7" i="23"/>
  <c r="F6" i="23"/>
  <c r="F5" i="23"/>
  <c r="F3" i="23"/>
  <c r="E12" i="23"/>
  <c r="E11" i="23"/>
  <c r="E10" i="23"/>
  <c r="E9" i="23"/>
  <c r="E8" i="23"/>
  <c r="E7" i="23"/>
  <c r="E6" i="23"/>
  <c r="E5" i="23"/>
  <c r="E3" i="23"/>
  <c r="F2" i="23"/>
  <c r="E2" i="23"/>
  <c r="B12" i="23"/>
  <c r="B11" i="23"/>
  <c r="B10" i="23"/>
  <c r="B9" i="23"/>
  <c r="B8" i="23"/>
  <c r="B7" i="23"/>
  <c r="B6" i="23"/>
  <c r="B5" i="23"/>
  <c r="B3" i="23"/>
  <c r="B2" i="23"/>
  <c r="E3" i="14"/>
  <c r="E4" i="14"/>
  <c r="E5" i="14"/>
  <c r="E6" i="14"/>
  <c r="E7" i="14"/>
  <c r="E8" i="14"/>
  <c r="E2" i="14"/>
  <c r="D3" i="14"/>
  <c r="D4" i="14"/>
  <c r="D5" i="14"/>
  <c r="D6" i="14"/>
  <c r="D7" i="14"/>
  <c r="D8" i="14"/>
  <c r="D2" i="14"/>
  <c r="D2" i="12"/>
  <c r="F2" i="12" s="1"/>
  <c r="D3" i="12"/>
  <c r="E3" i="12" s="1"/>
  <c r="D4" i="12"/>
  <c r="E4" i="12" s="1"/>
  <c r="D5" i="12"/>
  <c r="E5" i="12" s="1"/>
  <c r="C6" i="12"/>
  <c r="B6" i="12"/>
  <c r="D2" i="11"/>
  <c r="E2" i="11" s="1"/>
  <c r="D3" i="11"/>
  <c r="E3" i="11" s="1"/>
  <c r="D4" i="11"/>
  <c r="E4" i="11" s="1"/>
  <c r="D5" i="11"/>
  <c r="E5" i="11" s="1"/>
  <c r="C6" i="11"/>
  <c r="D6" i="11"/>
  <c r="B6" i="11"/>
  <c r="D3" i="10"/>
  <c r="D4" i="10"/>
  <c r="F3" i="12" l="1"/>
  <c r="F5" i="12"/>
  <c r="D6" i="12"/>
  <c r="G2" i="12" s="1"/>
  <c r="F4" i="12"/>
  <c r="E2" i="12"/>
  <c r="G5" i="11"/>
  <c r="G4" i="11"/>
  <c r="G3" i="11"/>
  <c r="G2" i="11"/>
  <c r="F5" i="11"/>
  <c r="F4" i="11"/>
  <c r="F3" i="11"/>
  <c r="F2" i="11"/>
  <c r="G5" i="12" l="1"/>
  <c r="G3" i="12"/>
  <c r="G4" i="12"/>
</calcChain>
</file>

<file path=xl/sharedStrings.xml><?xml version="1.0" encoding="utf-8"?>
<sst xmlns="http://schemas.openxmlformats.org/spreadsheetml/2006/main" count="74" uniqueCount="61">
  <si>
    <t>Mujeres</t>
  </si>
  <si>
    <t>Hombres</t>
  </si>
  <si>
    <t>Total</t>
  </si>
  <si>
    <t>% Total</t>
  </si>
  <si>
    <t>% Total M</t>
  </si>
  <si>
    <t>% Total H</t>
  </si>
  <si>
    <t>=</t>
  </si>
  <si>
    <t>Celda de Input, ahi pones los datos</t>
  </si>
  <si>
    <t>Celda de Output, ahi salen las calculaciones</t>
  </si>
  <si>
    <t>Guia de uso:</t>
  </si>
  <si>
    <t>Salario Medio</t>
  </si>
  <si>
    <t>Categoría Profesional</t>
  </si>
  <si>
    <t>Diferencia Salarial</t>
  </si>
  <si>
    <t>Conjunto</t>
  </si>
  <si>
    <t>categoria 1</t>
  </si>
  <si>
    <t>categoria 2</t>
  </si>
  <si>
    <t>Nº de hij@s</t>
  </si>
  <si>
    <t>mas de 3</t>
  </si>
  <si>
    <t>Grupos de edad hij@s</t>
  </si>
  <si>
    <t>Menos de 3 años</t>
  </si>
  <si>
    <t>Entre 3 y 6 años</t>
  </si>
  <si>
    <t>Entre 7 y 14 años</t>
  </si>
  <si>
    <t>Mas de 14 años</t>
  </si>
  <si>
    <t>En algunas hojas podras modificar y añadir mas filas, para poder especificar mas la informacion introducida.</t>
  </si>
  <si>
    <t>Nº mujeres</t>
  </si>
  <si>
    <t>Nº hombres</t>
  </si>
  <si>
    <t>% mujeres</t>
  </si>
  <si>
    <t>% hombres</t>
  </si>
  <si>
    <t xml:space="preserve">Personas socias incorporadas en los últimos 4 años  </t>
  </si>
  <si>
    <t>Miembros del consejo rector hace 4 años</t>
  </si>
  <si>
    <t>Cargo de presidencia hace 4 años</t>
  </si>
  <si>
    <t>Cargo de secretaría hace 4 años</t>
  </si>
  <si>
    <t>Miembros del consejo rector actualmente</t>
  </si>
  <si>
    <t>Cargo de presidencia actualmente</t>
  </si>
  <si>
    <t>Cargo de secretaría actualmente</t>
  </si>
  <si>
    <t>Sí</t>
  </si>
  <si>
    <t>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</si>
  <si>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</si>
  <si>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Nº de personas</t>
  </si>
  <si>
    <t>En el último año</t>
  </si>
  <si>
    <t>En el año anterior</t>
  </si>
  <si>
    <t>% Mujeres</t>
  </si>
  <si>
    <t>% Hombres</t>
  </si>
  <si>
    <t>Nº de personas que han recibido formación</t>
  </si>
  <si>
    <t>Nº de horas dedicadas a la formación en el último año/persona</t>
  </si>
  <si>
    <t>Nº de horas dedicadas a la formación durante la jornada de trabajo</t>
  </si>
  <si>
    <t>Nº de horas dedicadas a la formación fuera de la jornada de trabajo</t>
  </si>
  <si>
    <t>Nº de personas que han recibido ayuda económica para asistir a cursos de formación externa (masters, postgrados, etc.)</t>
  </si>
  <si>
    <t>Nº de personas participantes en planes de desarrollo profesional</t>
  </si>
  <si>
    <t>Nº de personas que han recibido formación para la adaptación a las modificaciones del puesto de trabajo</t>
  </si>
  <si>
    <t xml:space="preserve">Nº de personas que reciben formación en competencias clave (informática, gestión de tiempo, liderazgo…) </t>
  </si>
  <si>
    <t>Nº permisos para la concurrencia a exámenes</t>
  </si>
  <si>
    <t>Nº de personas que han modificado la jornada ordinaria para asistir a cursos formación</t>
  </si>
  <si>
    <t>Se asegura que todas las personas de la cooperativa tengan las mismas horas de formación para su desarrollo profesional.</t>
  </si>
  <si>
    <t>La totalidad de la plantilla ha tenido alguna formación sobre igualdad entre mujeres y hombres.</t>
  </si>
  <si>
    <t>Se procura que la formación sea en horario laboral para asegurar que todas las personas puedan asistir.</t>
  </si>
  <si>
    <t>En los cursos de formación en habilidades directivas se procura que asistan hombres y mujeres en proporción equilibrada.</t>
  </si>
  <si>
    <t>En la impartición de la formación se pide a la cooperativa o persona que los imparte que tenga en cuenta la igualdad y que utilice un lenguaje, imágenes y ejemplos que incluyan a los dos sexos.</t>
  </si>
  <si>
    <t>Cursos realizados el último año y personas que han participado (Indicar el nombre del curso)</t>
  </si>
  <si>
    <t>Curso 1</t>
  </si>
  <si>
    <t>Curso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</si>
</sst>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43">
    <xf numFmtId="0" fontId="0" fillId="0" borderId="0" xfId="0"/>
    <xf numFmtId="10" fontId="0" fillId="0" borderId="0" xfId="0" applyNumberFormat="1"/>
    <xf numFmtId="0" fontId="1" fillId="2" borderId="1" xfId="1"/>
    <xf numFmtId="0" fontId="2" fillId="3" borderId="2" xfId="2"/>
    <xf numFmtId="10" fontId="2" fillId="3" borderId="2" xfId="2" applyNumberFormat="1"/>
    <xf numFmtId="0" fontId="4" fillId="3" borderId="1" xfId="3" applyFont="1"/>
    <xf numFmtId="0" fontId="0" fillId="0" borderId="0" xfId="0" applyAlignment="1">
      <alignment horizontal="center" vertical="center"/>
    </xf>
    <xf numFmtId="0" fontId="2" fillId="3" borderId="2" xfId="0" applyFont="1" applyFill="1" applyBorder="1"/>
    <xf numFmtId="0" fontId="1" fillId="2" borderId="1" xfId="1" applyAlignment="1">
      <alignment vertical="center"/>
    </xf>
    <xf numFmtId="0" fontId="4" fillId="3" borderId="1" xfId="3" applyFont="1" applyAlignment="1">
      <alignment vertical="center"/>
    </xf>
    <xf numFmtId="10" fontId="4" fillId="3" borderId="1" xfId="3" applyNumberFormat="1" applyFont="1"/>
    <xf numFmtId="0" fontId="4" fillId="3" borderId="1" xfId="0" applyFont="1" applyFill="1" applyBorder="1"/>
    <xf numFmtId="0" fontId="2" fillId="3" borderId="2" xfId="2" applyAlignment="1">
      <alignment vertical="center"/>
    </xf>
    <xf numFmtId="0" fontId="4" fillId="3" borderId="1" xfId="3" applyFont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0" fontId="4" fillId="3" borderId="1" xfId="3" applyNumberFormat="1" applyFont="1" applyAlignment="1">
      <alignment vertical="center"/>
    </xf>
    <xf numFmtId="10" fontId="2" fillId="3" borderId="2" xfId="2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0" xfId="0" applyAlignment="1"/>
    <xf numFmtId="0" fontId="1" fillId="2" borderId="1" xfId="1" applyAlignment="1">
      <alignment horizontal="center" vertical="center" wrapText="1"/>
    </xf>
    <xf numFmtId="0" fontId="2" fillId="3" borderId="2" xfId="2" applyAlignment="1">
      <alignment horizontal="center" vertical="center" wrapText="1"/>
    </xf>
    <xf numFmtId="10" fontId="2" fillId="3" borderId="2" xfId="2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3" applyFont="1" applyAlignment="1">
      <alignment horizontal="center" vertical="center" wrapText="1"/>
    </xf>
    <xf numFmtId="0" fontId="1" fillId="2" borderId="1" xfId="1" applyAlignment="1">
      <alignment vertical="center" wrapText="1"/>
    </xf>
    <xf numFmtId="0" fontId="4" fillId="3" borderId="1" xfId="3" applyFont="1" applyAlignment="1">
      <alignment horizontal="justify" vertical="center" wrapText="1"/>
    </xf>
    <xf numFmtId="0" fontId="4" fillId="3" borderId="1" xfId="3" applyFont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0" fontId="4" fillId="3" borderId="1" xfId="3" applyFont="1" applyAlignment="1">
      <alignment horizontal="center" vertical="center" wrapText="1"/>
    </xf>
    <xf numFmtId="10" fontId="4" fillId="3" borderId="1" xfId="3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1" xfId="3" applyFont="1" applyAlignment="1">
      <alignment horizontal="center"/>
    </xf>
    <xf numFmtId="0" fontId="4" fillId="3" borderId="4" xfId="3" applyFont="1" applyBorder="1" applyAlignment="1">
      <alignment horizontal="center" vertical="center" wrapText="1"/>
    </xf>
    <xf numFmtId="0" fontId="4" fillId="3" borderId="0" xfId="3" applyFont="1" applyBorder="1" applyAlignment="1">
      <alignment horizontal="center" vertical="center" wrapText="1"/>
    </xf>
    <xf numFmtId="0" fontId="4" fillId="3" borderId="6" xfId="3" applyFont="1" applyBorder="1" applyAlignment="1">
      <alignment horizontal="center" vertical="center" wrapText="1"/>
    </xf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40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numFmt numFmtId="14" formatCode="0.00%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alignment horizontal="general" vertical="center" textRotation="0" wrapText="0" indent="0" justifyLastLine="0" shrinkToFit="0" readingOrder="0"/>
      <border outline="0">
        <left style="thin">
          <color rgb="FF7F7F7F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249977111117893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63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Comparativa de cargos</a:t>
            </a:r>
            <a:r>
              <a:rPr lang="es-ES" baseline="0"/>
              <a:t> hace 4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'Cargos hace 4 años y hoy'!$B$1</c:f>
              <c:strCache>
                <c:ptCount val="1"/>
                <c:pt idx="0">
                  <c:v>Nº 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'Cargos hace 4 años y hoy'!$A$2:$A$8</c:f>
              <c:strCache>
                <c:ptCount val="7"/>
                <c:pt idx="0">
                  <c:v>Personas socias incorporadas en los últimos 4 años  </c:v>
                </c:pt>
                <c:pt idx="1">
                  <c:v>Miembros del consejo rector hace 4 años</c:v>
                </c:pt>
                <c:pt idx="2">
                  <c:v>Cargo de presidencia hace 4 años</c:v>
                </c:pt>
                <c:pt idx="3">
                  <c:v>Cargo de secretaría hace 4 años</c:v>
                </c:pt>
                <c:pt idx="4">
                  <c:v>Miembros del consejo rector actualmente</c:v>
                </c:pt>
                <c:pt idx="5">
                  <c:v>Cargo de presidencia actualmente</c:v>
                </c:pt>
                <c:pt idx="6">
                  <c:v>Cargo de secretaría actualmente</c:v>
                </c:pt>
              </c:strCache>
            </c:strRef>
          </c:cat>
          <c:val>
            <c:numRef>
              <c:f>'Cargos hace 4 años y hoy'!$B$2:$B$8</c:f>
              <c:numCache>
                <c:formatCode>General</c:formatCode>
                <c:ptCount val="7"/>
                <c:pt idx="0">
                  <c:v>1</c:v>
                </c:pt>
                <c:pt idx="1">
                  <c:v>22</c:v>
                </c:pt>
                <c:pt idx="2">
                  <c:v>24</c:v>
                </c:pt>
                <c:pt idx="3">
                  <c:v>14</c:v>
                </c:pt>
                <c:pt idx="4">
                  <c:v>12</c:v>
                </c:pt>
                <c:pt idx="5">
                  <c:v>45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2-4D8B-A970-73EF07E02173}"/>
            </c:ext>
          </c:extLst>
        </c:ser>
        <c:ser>
          <c:idx val="1"/>
          <c:order val="1"/>
          <c:tx>
            <c:strRef>
              <c:f>'Cargos hace 4 años y hoy'!$C$1</c:f>
              <c:strCache>
                <c:ptCount val="1"/>
                <c:pt idx="0">
                  <c:v>Nº 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'Cargos hace 4 años y hoy'!$A$2:$A$8</c:f>
              <c:strCache>
                <c:ptCount val="7"/>
                <c:pt idx="0">
                  <c:v>Personas socias incorporadas en los últimos 4 años  </c:v>
                </c:pt>
                <c:pt idx="1">
                  <c:v>Miembros del consejo rector hace 4 años</c:v>
                </c:pt>
                <c:pt idx="2">
                  <c:v>Cargo de presidencia hace 4 años</c:v>
                </c:pt>
                <c:pt idx="3">
                  <c:v>Cargo de secretaría hace 4 años</c:v>
                </c:pt>
                <c:pt idx="4">
                  <c:v>Miembros del consejo rector actualmente</c:v>
                </c:pt>
                <c:pt idx="5">
                  <c:v>Cargo de presidencia actualmente</c:v>
                </c:pt>
                <c:pt idx="6">
                  <c:v>Cargo de secretaría actualmente</c:v>
                </c:pt>
              </c:strCache>
            </c:strRef>
          </c:cat>
          <c:val>
            <c:numRef>
              <c:f>'Cargos hace 4 años y hoy'!$C$2:$C$8</c:f>
              <c:numCache>
                <c:formatCode>General</c:formatCode>
                <c:ptCount val="7"/>
                <c:pt idx="0">
                  <c:v>34</c:v>
                </c:pt>
                <c:pt idx="1">
                  <c:v>3</c:v>
                </c:pt>
                <c:pt idx="2">
                  <c:v>32</c:v>
                </c:pt>
                <c:pt idx="3">
                  <c:v>14</c:v>
                </c:pt>
                <c:pt idx="4">
                  <c:v>21</c:v>
                </c:pt>
                <c:pt idx="5">
                  <c:v>53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2-4D8B-A970-73EF07E021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16638991"/>
        <c:axId val="1816659375"/>
      </c:barChart>
      <c:catAx>
        <c:axId val="1816638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659375"/>
        <c:crosses val="autoZero"/>
        <c:auto val="1"/>
        <c:lblAlgn val="ctr"/>
        <c:lblOffset val="100"/>
        <c:noMultiLvlLbl val="0"/>
      </c:catAx>
      <c:valAx>
        <c:axId val="1816659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63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 de Hij@s del Personal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'Numero de Hij@s del Personal'!$B$1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'Numero de Hij@s del Personal'!$A$2:$A$5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mas de 3</c:v>
                </c:pt>
              </c:strCache>
            </c:strRef>
          </c:cat>
          <c:val>
            <c:numRef>
              <c:f>'Numero de Hij@s del Personal'!$B$2:$B$5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C-4C3D-8BDD-B80D52CAB2E7}"/>
            </c:ext>
          </c:extLst>
        </c:ser>
        <c:ser>
          <c:idx val="2"/>
          <c:order val="1"/>
          <c:tx>
            <c:strRef>
              <c:f>'Numero de Hij@s del Personal'!$C$1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'Numero de Hij@s del Personal'!$A$2:$A$5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mas de 3</c:v>
                </c:pt>
              </c:strCache>
            </c:strRef>
          </c:cat>
          <c:val>
            <c:numRef>
              <c:f>'Numero de Hij@s del Personal'!$C$2:$C$5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C-4C3D-8BDD-B80D52CA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753248"/>
        <c:axId val="321748256"/>
      </c:barChart>
      <c:catAx>
        <c:axId val="32175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48256"/>
        <c:crosses val="autoZero"/>
        <c:auto val="1"/>
        <c:lblAlgn val="ctr"/>
        <c:lblOffset val="100"/>
        <c:noMultiLvlLbl val="0"/>
      </c:catAx>
      <c:valAx>
        <c:axId val="3217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5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Grupos de Edad de Hij@s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'Grupos de edad de Hij@s'!$B$1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'Grupos de edad de Hij@s'!$A$2:$A$5</c:f>
              <c:strCache>
                <c:ptCount val="4"/>
                <c:pt idx="0">
                  <c:v>Menos de 3 años</c:v>
                </c:pt>
                <c:pt idx="1">
                  <c:v>Entre 3 y 6 años</c:v>
                </c:pt>
                <c:pt idx="2">
                  <c:v>Entre 7 y 14 años</c:v>
                </c:pt>
                <c:pt idx="3">
                  <c:v>Mas de 14 años</c:v>
                </c:pt>
              </c:strCache>
            </c:strRef>
          </c:cat>
          <c:val>
            <c:numRef>
              <c:f>'Grupos de edad de Hij@s'!$B$2:$B$5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5-4A40-BD5A-22F7EF8D577E}"/>
            </c:ext>
          </c:extLst>
        </c:ser>
        <c:ser>
          <c:idx val="1"/>
          <c:order val="1"/>
          <c:tx>
            <c:strRef>
              <c:f>'Grupos de edad de Hij@s'!$C$1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'Grupos de edad de Hij@s'!$A$2:$A$5</c:f>
              <c:strCache>
                <c:ptCount val="4"/>
                <c:pt idx="0">
                  <c:v>Menos de 3 años</c:v>
                </c:pt>
                <c:pt idx="1">
                  <c:v>Entre 3 y 6 años</c:v>
                </c:pt>
                <c:pt idx="2">
                  <c:v>Entre 7 y 14 años</c:v>
                </c:pt>
                <c:pt idx="3">
                  <c:v>Mas de 14 años</c:v>
                </c:pt>
              </c:strCache>
            </c:strRef>
          </c:cat>
          <c:val>
            <c:numRef>
              <c:f>'Grupos de edad de Hij@s'!$C$2:$C$5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5-4A40-BD5A-22F7EF8D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1736608"/>
        <c:axId val="321751168"/>
      </c:barChart>
      <c:catAx>
        <c:axId val="32173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51168"/>
        <c:crosses val="autoZero"/>
        <c:auto val="1"/>
        <c:lblAlgn val="ctr"/>
        <c:lblOffset val="100"/>
        <c:noMultiLvlLbl val="0"/>
      </c:catAx>
      <c:valAx>
        <c:axId val="32175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3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Nº de personas que han recibido formación</a:t>
            </a:r>
            <a:r>
              <a:rPr lang="es-ES" sz="1400" b="0" i="0" u="none" strike="noStrike" baseline="0"/>
              <a:t> </a:t>
            </a:r>
            <a:endParaRPr lang="es-E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'Formación II'!$A$2</c:f>
              <c:strCache>
                <c:ptCount val="1"/>
                <c:pt idx="0">
                  <c:v>En el último año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II'!$C$2:$D$2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F-4644-B7CD-D8DAA51F57D0}"/>
            </c:ext>
          </c:extLst>
        </c:ser>
        <c:ser>
          <c:idx val="1"/>
          <c:order val="1"/>
          <c:tx>
            <c:strRef>
              <c:f>'Formación II'!$A$3</c:f>
              <c:strCache>
                <c:ptCount val="1"/>
                <c:pt idx="0">
                  <c:v>En el año anterior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II'!$C$3:$D$3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F-4644-B7CD-D8DAA51F5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796736"/>
        <c:axId val="1981800064"/>
      </c:barChart>
      <c:catAx>
        <c:axId val="19817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00064"/>
        <c:crosses val="autoZero"/>
        <c:auto val="1"/>
        <c:lblAlgn val="ctr"/>
        <c:lblOffset val="100"/>
        <c:noMultiLvlLbl val="0"/>
      </c:catAx>
      <c:valAx>
        <c:axId val="19818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Cursos realizados el último año y personas que han participado (Indicar el nombre del curso)</a:t>
            </a:r>
            <a:r>
              <a:rPr lang="es-ES" sz="1400" b="0" i="0" u="none" strike="noStrike" baseline="0"/>
              <a:t> </a:t>
            </a:r>
            <a:endParaRPr lang="es-E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'Formación II'!$A$5</c:f>
              <c:strCache>
                <c:ptCount val="1"/>
                <c:pt idx="0">
                  <c:v>Curso 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II'!$C$5:$D$5</c:f>
              <c:numCache>
                <c:formatCode>General</c:formatCode>
                <c:ptCount val="2"/>
                <c:pt idx="0">
                  <c:v>1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D-47E8-B762-9A89727684BD}"/>
            </c:ext>
          </c:extLst>
        </c:ser>
        <c:ser>
          <c:idx val="1"/>
          <c:order val="1"/>
          <c:tx>
            <c:strRef>
              <c:f>'Formación II'!$A$6</c:f>
              <c:strCache>
                <c:ptCount val="1"/>
                <c:pt idx="0">
                  <c:v>Curso 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II'!$C$6:$D$6</c:f>
              <c:numCache>
                <c:formatCode>General</c:formatCode>
                <c:ptCount val="2"/>
                <c:pt idx="0">
                  <c:v>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D-47E8-B762-9A8972768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796736"/>
        <c:axId val="1981800064"/>
      </c:barChart>
      <c:catAx>
        <c:axId val="19817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00064"/>
        <c:crosses val="autoZero"/>
        <c:auto val="1"/>
        <c:lblAlgn val="ctr"/>
        <c:lblOffset val="100"/>
        <c:noMultiLvlLbl val="0"/>
      </c:catAx>
      <c:valAx>
        <c:axId val="19818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Sin</a:t>
            </a:r>
            <a:r>
              <a:rPr lang="es-ES" baseline="0"/>
              <a:t> Titulo 1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'Formación II'!$A$7</c:f>
              <c:strCache>
                <c:ptCount val="1"/>
                <c:pt idx="0">
                  <c:v>Nº de personas que han recibido ayuda económica para asistir a cursos de formación externa (masters, postgrados, etc.)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II'!$C$7:$D$7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6-488D-9BCF-FF219CAFE636}"/>
            </c:ext>
          </c:extLst>
        </c:ser>
        <c:ser>
          <c:idx val="1"/>
          <c:order val="1"/>
          <c:tx>
            <c:strRef>
              <c:f>'Formación II'!$A$8</c:f>
              <c:strCache>
                <c:ptCount val="1"/>
                <c:pt idx="0">
                  <c:v>Nº de personas participantes en planes de desarrollo profesional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II'!$C$8:$D$8</c:f>
              <c:numCache>
                <c:formatCode>General</c:formatCode>
                <c:ptCount val="2"/>
                <c:pt idx="0">
                  <c:v>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6-488D-9BCF-FF219CAFE636}"/>
            </c:ext>
          </c:extLst>
        </c:ser>
        <c:ser>
          <c:idx val="2"/>
          <c:order val="2"/>
          <c:tx>
            <c:strRef>
              <c:f>'Formación II'!$A$9</c:f>
              <c:strCache>
                <c:ptCount val="1"/>
                <c:pt idx="0">
                  <c:v>Nº de personas que han recibido formación para la adaptación a las modificaciones del puesto de trabajo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II'!$C$9:$D$9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6-488D-9BCF-FF219CAFE636}"/>
            </c:ext>
          </c:extLst>
        </c:ser>
        <c:ser>
          <c:idx val="3"/>
          <c:order val="3"/>
          <c:tx>
            <c:strRef>
              <c:f>'Formación II'!$A$10</c:f>
              <c:strCache>
                <c:ptCount val="1"/>
                <c:pt idx="0">
                  <c:v>Nº de personas que reciben formación en competencias clave (informática, gestión de tiempo, liderazgo…)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II'!$C$10:$D$10</c:f>
              <c:numCache>
                <c:formatCode>General</c:formatCode>
                <c:ptCount val="2"/>
                <c:pt idx="0">
                  <c:v>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6-488D-9BCF-FF219CAFE636}"/>
            </c:ext>
          </c:extLst>
        </c:ser>
        <c:ser>
          <c:idx val="4"/>
          <c:order val="4"/>
          <c:tx>
            <c:strRef>
              <c:f>'Formación II'!$A$11</c:f>
              <c:strCache>
                <c:ptCount val="1"/>
                <c:pt idx="0">
                  <c:v>Nº permisos para la concurrencia a exámenes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II'!$C$11:$D$11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C6-488D-9BCF-FF219CAFE636}"/>
            </c:ext>
          </c:extLst>
        </c:ser>
        <c:ser>
          <c:idx val="5"/>
          <c:order val="5"/>
          <c:tx>
            <c:strRef>
              <c:f>'Formación II'!$A$12</c:f>
              <c:strCache>
                <c:ptCount val="1"/>
                <c:pt idx="0">
                  <c:v>Nº de personas que han modificado la jornada ordinaria para asistir a cursos formación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II'!$C$1:$D$1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'Formación II'!$C$12:$D$12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C6-488D-9BCF-FF219CAFE6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796736"/>
        <c:axId val="1981800064"/>
      </c:barChart>
      <c:catAx>
        <c:axId val="19817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00064"/>
        <c:crosses val="autoZero"/>
        <c:auto val="1"/>
        <c:lblAlgn val="ctr"/>
        <c:lblOffset val="100"/>
        <c:noMultiLvlLbl val="0"/>
      </c:catAx>
      <c:valAx>
        <c:axId val="19818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Sin Titulo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A8-4AC4-B912-B44C26E7276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A8-4AC4-B912-B44C26E7276D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A8-4AC4-B912-B44C26E72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'Formación II'!$H$1:$H$3</c:f>
              <c:strCache>
                <c:ptCount val="3"/>
                <c:pt idx="0">
                  <c:v>Nº de horas dedicadas a la formación en el último año/persona</c:v>
                </c:pt>
                <c:pt idx="1">
                  <c:v>Nº de horas dedicadas a la formación durante la jornada de trabajo</c:v>
                </c:pt>
                <c:pt idx="2">
                  <c:v>Nº de horas dedicadas a la formación fuera de la jornada de trabajo</c:v>
                </c:pt>
              </c:strCache>
            </c:strRef>
          </c:cat>
          <c:val>
            <c:numRef>
              <c:f>'Formación II'!$I$1:$I$3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7-42B7-AEE0-ADE2C487E2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752474</xdr:colOff>
      <xdr:row>0</xdr:row>
      <xdr:rowOff>0</xdr:rowOff>
    </xdr:from>
    <xdr:to>
      <xdr:col>11</xdr:col>
      <xdr:colOff>761999</xdr:colOff>
      <xdr:row>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A3E5A4-8511-4A64-86A3-ABC9AED0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</xdr:rowOff>
    </xdr:from>
    <xdr:to>
      <xdr:col>6</xdr:col>
      <xdr:colOff>638174</xdr:colOff>
      <xdr:row>21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CE808F-1CE4-490B-B640-7AEE5EBA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</xdr:rowOff>
    </xdr:from>
    <xdr:to>
      <xdr:col>6</xdr:col>
      <xdr:colOff>638174</xdr:colOff>
      <xdr:row>21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50176E-3D1E-421E-99C2-FC73FDF20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14287</xdr:rowOff>
    </xdr:from>
    <xdr:to>
      <xdr:col>10</xdr:col>
      <xdr:colOff>628650</xdr:colOff>
      <xdr:row>8</xdr:row>
      <xdr:rowOff>223837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B56A1E-3305-4C00-9761-6D61133E8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8</xdr:row>
      <xdr:rowOff>209550</xdr:rowOff>
    </xdr:from>
    <xdr:to>
      <xdr:col>10</xdr:col>
      <xdr:colOff>628650</xdr:colOff>
      <xdr:row>14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769E02-B4FD-497D-AAC2-545773BA9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628650</xdr:colOff>
      <xdr:row>3</xdr:row>
      <xdr:rowOff>9525</xdr:rowOff>
    </xdr:from>
    <xdr:to>
      <xdr:col>16</xdr:col>
      <xdr:colOff>628650</xdr:colOff>
      <xdr:row>8</xdr:row>
      <xdr:rowOff>219075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D15C4F-85C1-4417-8EF7-EF294037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628650</xdr:colOff>
      <xdr:row>8</xdr:row>
      <xdr:rowOff>214312</xdr:rowOff>
    </xdr:from>
    <xdr:to>
      <xdr:col>16</xdr:col>
      <xdr:colOff>628650</xdr:colOff>
      <xdr:row>14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48D3BE-78E8-4301-A8E8-077DA9EEA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D3251AE-C5DF-456A-862D-39BF873D4E42}" name="Table12" displayName="Table12" ref="A2:E4" headerRowDxfId="39" dataDxfId="38">
  <autoFilter ref="A2:E4" xr:uid="{8D3251AE-C5DF-456A-862D-39BF873D4E4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302ADEE-DA16-4BA5-BBBF-96313A8FD001}" name="Categoría Profesional" totalsRowLabel="Total" dataDxfId="37" totalsRowDxfId="36"/>
    <tableColumn id="2" xr3:uid="{85A1DB56-73B7-4A29-9FA5-437A4764B98C}" name="Mujeres" dataDxfId="35" totalsRowDxfId="34"/>
    <tableColumn id="3" xr3:uid="{361DCF24-66E2-4851-A7D1-F4D098B04BB5}" name="Hombres" dataDxfId="33" totalsRowDxfId="32"/>
    <tableColumn id="4" xr3:uid="{F78D166E-5A93-4B89-8CAB-C8879DC5BA15}" name="Diferencia Salarial" dataDxfId="31" totalsRowDxfId="30">
      <calculatedColumnFormula>IF((Table12[[#This Row],[Mujeres]]-Table12[[#This Row],[Hombres]])&lt;0,-1*Table12[[#This Row],[Mujeres]]-Table12[[#This Row],[Hombres]],Table12[[#This Row],[Mujeres]]-Table12[[#This Row],[Hombres]])</calculatedColumnFormula>
    </tableColumn>
    <tableColumn id="5" xr3:uid="{B33AE92F-07C1-401D-81C0-DC4C9D8B56C6}" name="Conjunto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4B6018-426F-4BF0-B96F-C397CECEC269}" name="Table1" displayName="Table1" ref="A1:G6" totalsRowCount="1" headerRowDxfId="28" dataDxfId="27" totalsRowDxfId="26">
  <autoFilter ref="A1:G5" xr:uid="{C24B6018-426F-4BF0-B96F-C397CECEC2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D56EC6B-E843-4A09-A85F-0B3C17418F5A}" name="Nº de hij@s" totalsRowLabel="Total" dataDxfId="25" totalsRowDxfId="24"/>
    <tableColumn id="2" xr3:uid="{3B686A21-172A-46DB-A43A-57A9284E391E}" name="Mujeres" totalsRowFunction="custom" dataDxfId="23" totalsRowDxfId="22">
      <totalsRowFormula>SUM(Table1[Mujeres])</totalsRowFormula>
    </tableColumn>
    <tableColumn id="3" xr3:uid="{5C5CED91-701D-4BB0-A9C9-087F9E77B6C3}" name="Hombres" totalsRowFunction="custom" dataDxfId="21" totalsRowDxfId="20">
      <totalsRowFormula>SUM(Table1[Hombres])</totalsRowFormula>
    </tableColumn>
    <tableColumn id="4" xr3:uid="{8DAF000E-B804-4EC4-A627-7C1DEDE87060}" name="Total" totalsRowFunction="custom" dataDxfId="19" totalsRowDxfId="18">
      <calculatedColumnFormula>SUM(Table1[[#This Row],[Mujeres]:[Hombres]])</calculatedColumnFormula>
      <totalsRowFormula>SUM(Table1[Total])</totalsRowFormula>
    </tableColumn>
    <tableColumn id="5" xr3:uid="{293C3F44-CFBF-4D08-BE6A-4410847C2B35}" name="% Total M" dataDxfId="17" totalsRowDxfId="16">
      <calculatedColumnFormula>Table1[[#This Row],[Mujeres]]/Table1[[#This Row],[Total]]</calculatedColumnFormula>
    </tableColumn>
    <tableColumn id="6" xr3:uid="{75F9F29E-3179-42F5-B4A6-1E9A1F0D2176}" name="% Total H" dataDxfId="15" totalsRowDxfId="14">
      <calculatedColumnFormula>Table1[[#This Row],[Hombres]]/Table1[[#This Row],[Total]]</calculatedColumnFormula>
    </tableColumn>
    <tableColumn id="7" xr3:uid="{F3704EA5-6A8F-434E-8B88-BEAECE15B921}" name="% Total" dataDxfId="13" totalsRowDxfId="12">
      <calculatedColumnFormula>Table1[[#This Row],[Total]]/Table1[[#Totals],[Total]]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295D94-F301-42E6-81FF-8146B3D41D18}" name="Table3" displayName="Table3" ref="A1:G6" totalsRowCount="1">
  <autoFilter ref="A1:G5" xr:uid="{17295D94-F301-42E6-81FF-8146B3D41D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9664A76-CE27-4EB7-AA61-00C3DB5A60EC}" name="Grupos de edad hij@s" totalsRowLabel="Total" dataDxfId="11" totalsRowDxfId="10"/>
    <tableColumn id="2" xr3:uid="{F76D3667-6053-43F7-B13D-28EF11E78C14}" name="Mujeres" totalsRowFunction="custom" totalsRowDxfId="9">
      <totalsRowFormula>SUM(Table3[Mujeres])</totalsRowFormula>
    </tableColumn>
    <tableColumn id="3" xr3:uid="{62DCC38E-C227-4E8D-ACD6-B14E52EC6B76}" name="Hombres" totalsRowFunction="custom" totalsRowDxfId="8">
      <totalsRowFormula>SUM(Table3[Hombres])</totalsRowFormula>
    </tableColumn>
    <tableColumn id="4" xr3:uid="{B7EAA860-8991-4CDA-B319-1FC66D9044E2}" name="Total" totalsRowFunction="custom" dataDxfId="7" totalsRowDxfId="6">
      <calculatedColumnFormula>SUM(Table3[[#This Row],[Mujeres]:[Hombres]])</calculatedColumnFormula>
      <totalsRowFormula>SUM(Table3[Total])</totalsRowFormula>
    </tableColumn>
    <tableColumn id="5" xr3:uid="{23D8C4D6-D60D-4D96-90BF-4B1977E76607}" name="% Total M" dataDxfId="5" totalsRowDxfId="4">
      <calculatedColumnFormula>Table3[[#This Row],[Mujeres]]/Table3[[#This Row],[Total]]</calculatedColumnFormula>
    </tableColumn>
    <tableColumn id="6" xr3:uid="{C32AD439-A2A1-4A6C-A190-8664409B2107}" name="% Total H" dataDxfId="3" totalsRowDxfId="2">
      <calculatedColumnFormula>Table3[[#This Row],[Hombres]]/Table3[[#This Row],[Total]]</calculatedColumnFormula>
    </tableColumn>
    <tableColumn id="7" xr3:uid="{4B07F394-0985-4509-89DD-121491F2E983}" name="% Total" dataDxfId="1" totalsRowDxfId="0">
      <calculatedColumnFormula>Table3[[#This Row],[Total]]/Table3[[#Totals],[Total]]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DA20-D3B4-4C8A-8C92-6A98B1EDE6C7}">
  <dimension ref="A1:J6"/>
  <sheetViews>
    <sheetView workbookViewId="0">
      <selection activeCell="A4" sqref="A4"/>
    </sheetView>
  </sheetViews>
  <sheetFormatPr defaultColWidth="9.109375" defaultRowHeight="14.4" x14ac:dyDescent="0.3"/>
  <cols>
    <col min="1" max="1" width="18.6640625" customWidth="1"/>
    <col min="2" max="2" width="2.6640625" customWidth="1"/>
    <col min="6" max="6" width="17.109375" customWidth="1"/>
  </cols>
  <sheetData>
    <row r="1" spans="1:10" x14ac:dyDescent="0.3">
      <c r="A1" t="s">
        <v>9</v>
      </c>
    </row>
    <row r="2" spans="1:10" x14ac:dyDescent="0.3">
      <c r="A2" s="2"/>
      <c r="B2" s="6" t="s">
        <v>6</v>
      </c>
      <c r="C2" s="37" t="s">
        <v>7</v>
      </c>
      <c r="D2" s="37"/>
      <c r="E2" s="37"/>
      <c r="F2" s="37"/>
    </row>
    <row r="3" spans="1:10" x14ac:dyDescent="0.3">
      <c r="A3" s="3"/>
      <c r="B3" s="6" t="s">
        <v>6</v>
      </c>
      <c r="C3" s="37" t="s">
        <v>8</v>
      </c>
      <c r="D3" s="37"/>
      <c r="E3" s="37"/>
      <c r="F3" s="37"/>
    </row>
    <row r="5" spans="1:10" x14ac:dyDescent="0.3">
      <c r="A5" s="38" t="s">
        <v>23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3">
      <c r="A6" s="19"/>
      <c r="B6" s="19"/>
      <c r="C6" s="19"/>
      <c r="D6" s="19"/>
      <c r="E6" s="19"/>
      <c r="F6" s="19"/>
    </row>
  </sheetData>
  <mergeCells count="3">
    <mergeCell ref="C2:F2"/>
    <mergeCell ref="C3:F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5520-C71D-4B98-B5EF-5AAA2F60BB7A}">
  <dimension ref="A1:E4"/>
  <sheetViews>
    <sheetView tabSelected="1" workbookViewId="0">
      <selection activeCell="H14" sqref="H14"/>
    </sheetView>
  </sheetViews>
  <sheetFormatPr defaultColWidth="9.109375" defaultRowHeight="14.4" x14ac:dyDescent="0.3"/>
  <cols>
    <col min="1" max="1" width="20.6640625" customWidth="1"/>
    <col min="2" max="2" width="9.6640625" customWidth="1"/>
    <col min="3" max="3" width="10.44140625" customWidth="1"/>
    <col min="4" max="4" width="17.6640625" customWidth="1"/>
    <col min="5" max="5" width="10.6640625" customWidth="1"/>
  </cols>
  <sheetData>
    <row r="1" spans="1:5" x14ac:dyDescent="0.3">
      <c r="B1" s="39" t="s">
        <v>10</v>
      </c>
      <c r="C1" s="39"/>
      <c r="D1" s="39"/>
      <c r="E1" s="39"/>
    </row>
    <row r="2" spans="1:5" x14ac:dyDescent="0.3">
      <c r="A2" s="9" t="s">
        <v>11</v>
      </c>
      <c r="B2" s="9" t="s">
        <v>0</v>
      </c>
      <c r="C2" s="9" t="s">
        <v>1</v>
      </c>
      <c r="D2" s="9" t="s">
        <v>12</v>
      </c>
      <c r="E2" s="9" t="s">
        <v>13</v>
      </c>
    </row>
    <row r="3" spans="1:5" x14ac:dyDescent="0.3">
      <c r="A3" s="8" t="s">
        <v>14</v>
      </c>
      <c r="B3" s="8">
        <v>1000</v>
      </c>
      <c r="C3" s="8">
        <v>1000</v>
      </c>
      <c r="D3" s="12">
        <f>IF((Table12[[#This Row],[Mujeres]]-Table12[[#This Row],[Hombres]])&lt;0,-1*Table12[[#This Row],[Mujeres]]-Table12[[#This Row],[Hombres]],Table12[[#This Row],[Mujeres]]-Table12[[#This Row],[Hombres]])</f>
        <v>0</v>
      </c>
      <c r="E3" s="12"/>
    </row>
    <row r="4" spans="1:5" x14ac:dyDescent="0.3">
      <c r="A4" s="8" t="s">
        <v>15</v>
      </c>
      <c r="B4" s="8">
        <v>2700</v>
      </c>
      <c r="C4" s="8">
        <v>2600</v>
      </c>
      <c r="D4" s="12">
        <f>IF((Table12[[#This Row],[Mujeres]]-Table12[[#This Row],[Hombres]])&lt;0,-1*Table12[[#This Row],[Mujeres]]-Table12[[#This Row],[Hombres]],Table12[[#This Row],[Mujeres]]-Table12[[#This Row],[Hombres]])</f>
        <v>100</v>
      </c>
      <c r="E4" s="12"/>
    </row>
  </sheetData>
  <mergeCells count="1">
    <mergeCell ref="B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9177-C023-4E37-AB0E-EEBF242F551A}">
  <dimension ref="A1:H12"/>
  <sheetViews>
    <sheetView workbookViewId="0">
      <selection activeCell="H18" sqref="H18"/>
    </sheetView>
  </sheetViews>
  <sheetFormatPr defaultColWidth="11.44140625" defaultRowHeight="14.4" x14ac:dyDescent="0.3"/>
  <cols>
    <col min="1" max="1" width="20.44140625" style="24" customWidth="1"/>
    <col min="2" max="3" width="11.44140625" style="24"/>
    <col min="4" max="5" width="11.44140625" style="32"/>
    <col min="6" max="16384" width="11.44140625" style="24"/>
  </cols>
  <sheetData>
    <row r="1" spans="1:8" x14ac:dyDescent="0.3">
      <c r="A1" s="28"/>
      <c r="B1" s="28" t="s">
        <v>24</v>
      </c>
      <c r="C1" s="28" t="s">
        <v>25</v>
      </c>
      <c r="D1" s="31" t="s">
        <v>26</v>
      </c>
      <c r="E1" s="31" t="s">
        <v>27</v>
      </c>
    </row>
    <row r="2" spans="1:8" ht="51.75" customHeight="1" x14ac:dyDescent="0.3">
      <c r="A2" s="28" t="s">
        <v>28</v>
      </c>
      <c r="B2" s="29">
        <v>1</v>
      </c>
      <c r="C2" s="29">
        <v>34</v>
      </c>
      <c r="D2" s="22">
        <f>B2/SUM(B2:C2)</f>
        <v>2.8571428571428571E-2</v>
      </c>
      <c r="E2" s="22">
        <f>C2/SUM(B2:C2)</f>
        <v>0.97142857142857142</v>
      </c>
    </row>
    <row r="3" spans="1:8" ht="36.75" customHeight="1" x14ac:dyDescent="0.3">
      <c r="A3" s="28" t="s">
        <v>29</v>
      </c>
      <c r="B3" s="29">
        <v>22</v>
      </c>
      <c r="C3" s="29">
        <v>3</v>
      </c>
      <c r="D3" s="22">
        <f t="shared" ref="D3:D8" si="0">B3/SUM(B3:C3)</f>
        <v>0.88</v>
      </c>
      <c r="E3" s="22">
        <f t="shared" ref="E3:E8" si="1">C3/SUM(B3:C3)</f>
        <v>0.12</v>
      </c>
    </row>
    <row r="4" spans="1:8" ht="30" customHeight="1" x14ac:dyDescent="0.3">
      <c r="A4" s="28" t="s">
        <v>30</v>
      </c>
      <c r="B4" s="29">
        <v>24</v>
      </c>
      <c r="C4" s="29">
        <v>32</v>
      </c>
      <c r="D4" s="22">
        <f t="shared" si="0"/>
        <v>0.42857142857142855</v>
      </c>
      <c r="E4" s="22">
        <f t="shared" si="1"/>
        <v>0.5714285714285714</v>
      </c>
    </row>
    <row r="5" spans="1:8" ht="36" customHeight="1" x14ac:dyDescent="0.3">
      <c r="A5" s="28" t="s">
        <v>31</v>
      </c>
      <c r="B5" s="29">
        <v>14</v>
      </c>
      <c r="C5" s="29">
        <v>14</v>
      </c>
      <c r="D5" s="22">
        <f t="shared" si="0"/>
        <v>0.5</v>
      </c>
      <c r="E5" s="22">
        <f t="shared" si="1"/>
        <v>0.5</v>
      </c>
    </row>
    <row r="6" spans="1:8" ht="37.5" customHeight="1" x14ac:dyDescent="0.3">
      <c r="A6" s="28" t="s">
        <v>32</v>
      </c>
      <c r="B6" s="29">
        <v>12</v>
      </c>
      <c r="C6" s="29">
        <v>21</v>
      </c>
      <c r="D6" s="22">
        <f t="shared" si="0"/>
        <v>0.36363636363636365</v>
      </c>
      <c r="E6" s="22">
        <f t="shared" si="1"/>
        <v>0.63636363636363635</v>
      </c>
    </row>
    <row r="7" spans="1:8" ht="34.5" customHeight="1" x14ac:dyDescent="0.3">
      <c r="A7" s="28" t="s">
        <v>33</v>
      </c>
      <c r="B7" s="29">
        <v>45</v>
      </c>
      <c r="C7" s="29">
        <v>53</v>
      </c>
      <c r="D7" s="22">
        <f t="shared" si="0"/>
        <v>0.45918367346938777</v>
      </c>
      <c r="E7" s="22">
        <f t="shared" si="1"/>
        <v>0.54081632653061229</v>
      </c>
    </row>
    <row r="8" spans="1:8" ht="37.5" customHeight="1" x14ac:dyDescent="0.3">
      <c r="A8" s="28" t="s">
        <v>34</v>
      </c>
      <c r="B8" s="29">
        <v>53</v>
      </c>
      <c r="C8" s="29">
        <v>23</v>
      </c>
      <c r="D8" s="22">
        <f t="shared" si="0"/>
        <v>0.69736842105263153</v>
      </c>
      <c r="E8" s="22">
        <f t="shared" si="1"/>
        <v>0.30263157894736842</v>
      </c>
    </row>
    <row r="12" spans="1:8" x14ac:dyDescent="0.3">
      <c r="H12" s="24" t="s">
        <v>37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7DE0-B5A0-4CD6-9980-2BD817E8200E}">
  <dimension ref="A1:G6"/>
  <sheetViews>
    <sheetView workbookViewId="0">
      <selection activeCell="J14" sqref="J14"/>
    </sheetView>
  </sheetViews>
  <sheetFormatPr defaultColWidth="9.109375" defaultRowHeight="14.4" x14ac:dyDescent="0.3"/>
  <cols>
    <col min="1" max="1" width="13.6640625" customWidth="1"/>
    <col min="2" max="2" width="10.5546875" customWidth="1"/>
    <col min="3" max="3" width="11.109375" customWidth="1"/>
    <col min="5" max="5" width="11.88671875" style="1" customWidth="1"/>
    <col min="6" max="6" width="11.33203125" style="1" customWidth="1"/>
    <col min="7" max="7" width="9.5546875" style="1" customWidth="1"/>
  </cols>
  <sheetData>
    <row r="1" spans="1:7" x14ac:dyDescent="0.3">
      <c r="A1" s="9" t="s">
        <v>16</v>
      </c>
      <c r="B1" s="9" t="s">
        <v>0</v>
      </c>
      <c r="C1" s="9" t="s">
        <v>1</v>
      </c>
      <c r="D1" s="9" t="s">
        <v>2</v>
      </c>
      <c r="E1" s="16" t="s">
        <v>4</v>
      </c>
      <c r="F1" s="16" t="s">
        <v>5</v>
      </c>
      <c r="G1" s="16" t="s">
        <v>3</v>
      </c>
    </row>
    <row r="2" spans="1:7" x14ac:dyDescent="0.3">
      <c r="A2" s="13">
        <v>1</v>
      </c>
      <c r="B2" s="8">
        <v>2</v>
      </c>
      <c r="C2" s="8">
        <v>4</v>
      </c>
      <c r="D2" s="12">
        <f>SUM(Table1[[#This Row],[Mujeres]:[Hombres]])</f>
        <v>6</v>
      </c>
      <c r="E2" s="17">
        <f>Table1[[#This Row],[Mujeres]]/Table1[[#This Row],[Total]]</f>
        <v>0.33333333333333331</v>
      </c>
      <c r="F2" s="17">
        <f>Table1[[#This Row],[Hombres]]/Table1[[#This Row],[Total]]</f>
        <v>0.66666666666666663</v>
      </c>
      <c r="G2" s="17">
        <f>Table1[[#This Row],[Total]]/Table1[[#Totals],[Total]]</f>
        <v>0.35294117647058826</v>
      </c>
    </row>
    <row r="3" spans="1:7" x14ac:dyDescent="0.3">
      <c r="A3" s="13">
        <v>2</v>
      </c>
      <c r="B3" s="8">
        <v>1</v>
      </c>
      <c r="C3" s="8">
        <v>2</v>
      </c>
      <c r="D3" s="12">
        <f>SUM(Table1[[#This Row],[Mujeres]:[Hombres]])</f>
        <v>3</v>
      </c>
      <c r="E3" s="17">
        <f>Table1[[#This Row],[Mujeres]]/Table1[[#This Row],[Total]]</f>
        <v>0.33333333333333331</v>
      </c>
      <c r="F3" s="17">
        <f>Table1[[#This Row],[Hombres]]/Table1[[#This Row],[Total]]</f>
        <v>0.66666666666666663</v>
      </c>
      <c r="G3" s="17">
        <f>Table1[[#This Row],[Total]]/Table1[[#Totals],[Total]]</f>
        <v>0.17647058823529413</v>
      </c>
    </row>
    <row r="4" spans="1:7" x14ac:dyDescent="0.3">
      <c r="A4" s="13">
        <v>3</v>
      </c>
      <c r="B4" s="8">
        <v>5</v>
      </c>
      <c r="C4" s="8">
        <v>2</v>
      </c>
      <c r="D4" s="12">
        <f>SUM(Table1[[#This Row],[Mujeres]:[Hombres]])</f>
        <v>7</v>
      </c>
      <c r="E4" s="17">
        <f>Table1[[#This Row],[Mujeres]]/Table1[[#This Row],[Total]]</f>
        <v>0.7142857142857143</v>
      </c>
      <c r="F4" s="17">
        <f>Table1[[#This Row],[Hombres]]/Table1[[#This Row],[Total]]</f>
        <v>0.2857142857142857</v>
      </c>
      <c r="G4" s="17">
        <f>Table1[[#This Row],[Total]]/Table1[[#Totals],[Total]]</f>
        <v>0.41176470588235292</v>
      </c>
    </row>
    <row r="5" spans="1:7" x14ac:dyDescent="0.3">
      <c r="A5" s="13" t="s">
        <v>17</v>
      </c>
      <c r="B5" s="8">
        <v>1</v>
      </c>
      <c r="C5" s="8">
        <v>0</v>
      </c>
      <c r="D5" s="12">
        <f>SUM(Table1[[#This Row],[Mujeres]:[Hombres]])</f>
        <v>1</v>
      </c>
      <c r="E5" s="17">
        <f>Table1[[#This Row],[Mujeres]]/Table1[[#This Row],[Total]]</f>
        <v>1</v>
      </c>
      <c r="F5" s="17">
        <f>Table1[[#This Row],[Hombres]]/Table1[[#This Row],[Total]]</f>
        <v>0</v>
      </c>
      <c r="G5" s="17">
        <f>Table1[[#This Row],[Total]]/Table1[[#Totals],[Total]]</f>
        <v>5.8823529411764705E-2</v>
      </c>
    </row>
    <row r="6" spans="1:7" x14ac:dyDescent="0.3">
      <c r="A6" s="14" t="s">
        <v>2</v>
      </c>
      <c r="B6" s="15">
        <f>SUM(Table1[Mujeres])</f>
        <v>9</v>
      </c>
      <c r="C6" s="15">
        <f>SUM(Table1[Hombres])</f>
        <v>8</v>
      </c>
      <c r="D6" s="15">
        <f>SUM(Table1[Total])</f>
        <v>17</v>
      </c>
      <c r="E6" s="18"/>
      <c r="F6" s="18"/>
      <c r="G6" s="1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2E5A-FAE3-443D-BAAE-7BF2CF59107D}">
  <dimension ref="A1:G6"/>
  <sheetViews>
    <sheetView workbookViewId="0">
      <selection activeCell="I7" sqref="I7"/>
    </sheetView>
  </sheetViews>
  <sheetFormatPr defaultColWidth="9.109375" defaultRowHeight="14.4" x14ac:dyDescent="0.3"/>
  <cols>
    <col min="1" max="1" width="22.5546875" customWidth="1"/>
    <col min="2" max="2" width="10.5546875" customWidth="1"/>
    <col min="3" max="3" width="11.109375" customWidth="1"/>
    <col min="5" max="5" width="11.88671875" style="1" customWidth="1"/>
    <col min="6" max="6" width="11.33203125" style="1" customWidth="1"/>
    <col min="7" max="7" width="9.5546875" style="1" customWidth="1"/>
  </cols>
  <sheetData>
    <row r="1" spans="1:7" x14ac:dyDescent="0.3">
      <c r="A1" s="5" t="s">
        <v>18</v>
      </c>
      <c r="B1" s="5" t="s">
        <v>0</v>
      </c>
      <c r="C1" s="5" t="s">
        <v>1</v>
      </c>
      <c r="D1" s="5" t="s">
        <v>2</v>
      </c>
      <c r="E1" s="10" t="s">
        <v>4</v>
      </c>
      <c r="F1" s="10" t="s">
        <v>5</v>
      </c>
      <c r="G1" s="10" t="s">
        <v>3</v>
      </c>
    </row>
    <row r="2" spans="1:7" x14ac:dyDescent="0.3">
      <c r="A2" s="5" t="s">
        <v>19</v>
      </c>
      <c r="B2" s="2">
        <v>1</v>
      </c>
      <c r="C2" s="2">
        <v>1</v>
      </c>
      <c r="D2" s="3">
        <f>SUM(Table3[[#This Row],[Mujeres]:[Hombres]])</f>
        <v>2</v>
      </c>
      <c r="E2" s="4">
        <f>Table3[[#This Row],[Mujeres]]/Table3[[#This Row],[Total]]</f>
        <v>0.5</v>
      </c>
      <c r="F2" s="4">
        <f>Table3[[#This Row],[Hombres]]/Table3[[#This Row],[Total]]</f>
        <v>0.5</v>
      </c>
      <c r="G2" s="4">
        <f>Table3[[#This Row],[Total]]/Table3[[#Totals],[Total]]</f>
        <v>0.11764705882352941</v>
      </c>
    </row>
    <row r="3" spans="1:7" x14ac:dyDescent="0.3">
      <c r="A3" s="5" t="s">
        <v>20</v>
      </c>
      <c r="B3" s="2">
        <v>2</v>
      </c>
      <c r="C3" s="2">
        <v>3</v>
      </c>
      <c r="D3" s="3">
        <f>SUM(Table3[[#This Row],[Mujeres]:[Hombres]])</f>
        <v>5</v>
      </c>
      <c r="E3" s="4">
        <f>Table3[[#This Row],[Mujeres]]/Table3[[#This Row],[Total]]</f>
        <v>0.4</v>
      </c>
      <c r="F3" s="4">
        <f>Table3[[#This Row],[Hombres]]/Table3[[#This Row],[Total]]</f>
        <v>0.6</v>
      </c>
      <c r="G3" s="4">
        <f>Table3[[#This Row],[Total]]/Table3[[#Totals],[Total]]</f>
        <v>0.29411764705882354</v>
      </c>
    </row>
    <row r="4" spans="1:7" x14ac:dyDescent="0.3">
      <c r="A4" s="5" t="s">
        <v>21</v>
      </c>
      <c r="B4" s="2">
        <v>2</v>
      </c>
      <c r="C4" s="2">
        <v>4</v>
      </c>
      <c r="D4" s="3">
        <f>SUM(Table3[[#This Row],[Mujeres]:[Hombres]])</f>
        <v>6</v>
      </c>
      <c r="E4" s="4">
        <f>Table3[[#This Row],[Mujeres]]/Table3[[#This Row],[Total]]</f>
        <v>0.33333333333333331</v>
      </c>
      <c r="F4" s="4">
        <f>Table3[[#This Row],[Hombres]]/Table3[[#This Row],[Total]]</f>
        <v>0.66666666666666663</v>
      </c>
      <c r="G4" s="4">
        <f>Table3[[#This Row],[Total]]/Table3[[#Totals],[Total]]</f>
        <v>0.35294117647058826</v>
      </c>
    </row>
    <row r="5" spans="1:7" x14ac:dyDescent="0.3">
      <c r="A5" s="5" t="s">
        <v>22</v>
      </c>
      <c r="B5" s="2">
        <v>1</v>
      </c>
      <c r="C5" s="2">
        <v>3</v>
      </c>
      <c r="D5" s="3">
        <f>SUM(Table3[[#This Row],[Mujeres]:[Hombres]])</f>
        <v>4</v>
      </c>
      <c r="E5" s="4">
        <f>Table3[[#This Row],[Mujeres]]/Table3[[#This Row],[Total]]</f>
        <v>0.25</v>
      </c>
      <c r="F5" s="4">
        <f>Table3[[#This Row],[Hombres]]/Table3[[#This Row],[Total]]</f>
        <v>0.75</v>
      </c>
      <c r="G5" s="4">
        <f>Table3[[#This Row],[Total]]/Table3[[#Totals],[Total]]</f>
        <v>0.23529411764705882</v>
      </c>
    </row>
    <row r="6" spans="1:7" x14ac:dyDescent="0.3">
      <c r="A6" s="11" t="s">
        <v>2</v>
      </c>
      <c r="B6" s="7">
        <f>SUM(Table3[Mujeres])</f>
        <v>6</v>
      </c>
      <c r="C6" s="7">
        <f>SUM(Table3[Hombres])</f>
        <v>11</v>
      </c>
      <c r="D6" s="7">
        <f>SUM(Table3[Total])</f>
        <v>17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BA93-045F-4952-99D3-68697CDC08C1}">
  <dimension ref="A1:C6"/>
  <sheetViews>
    <sheetView workbookViewId="0">
      <selection activeCell="F2" sqref="F2"/>
    </sheetView>
  </sheetViews>
  <sheetFormatPr defaultColWidth="11.5546875" defaultRowHeight="14.4" x14ac:dyDescent="0.3"/>
  <cols>
    <col min="1" max="1" width="36" customWidth="1"/>
  </cols>
  <sheetData>
    <row r="1" spans="1:3" x14ac:dyDescent="0.3">
      <c r="A1" s="27"/>
      <c r="B1" s="25" t="s">
        <v>35</v>
      </c>
      <c r="C1" s="25" t="s">
        <v>36</v>
      </c>
    </row>
    <row r="2" spans="1:3" ht="63.75" customHeight="1" x14ac:dyDescent="0.3">
      <c r="A2" s="27" t="s">
        <v>53</v>
      </c>
      <c r="B2" s="26"/>
      <c r="C2" s="26"/>
    </row>
    <row r="3" spans="1:3" ht="54" customHeight="1" x14ac:dyDescent="0.3">
      <c r="A3" s="27" t="s">
        <v>54</v>
      </c>
      <c r="B3" s="26"/>
      <c r="C3" s="26"/>
    </row>
    <row r="4" spans="1:3" ht="52.5" customHeight="1" x14ac:dyDescent="0.3">
      <c r="A4" s="27" t="s">
        <v>55</v>
      </c>
      <c r="B4" s="26"/>
      <c r="C4" s="26"/>
    </row>
    <row r="5" spans="1:3" ht="63" customHeight="1" x14ac:dyDescent="0.3">
      <c r="A5" s="27" t="s">
        <v>56</v>
      </c>
      <c r="B5" s="26"/>
      <c r="C5" s="26"/>
    </row>
    <row r="6" spans="1:3" ht="92.25" customHeight="1" x14ac:dyDescent="0.3">
      <c r="A6" s="27" t="s">
        <v>57</v>
      </c>
      <c r="B6" s="26"/>
      <c r="C6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1417-98B0-44EC-BD39-95A52D054C8D}">
  <dimension ref="A1:L13"/>
  <sheetViews>
    <sheetView workbookViewId="0">
      <selection activeCell="D5" sqref="D5"/>
    </sheetView>
  </sheetViews>
  <sheetFormatPr defaultColWidth="11.44140625" defaultRowHeight="14.4" x14ac:dyDescent="0.3"/>
  <cols>
    <col min="1" max="1" width="33.88671875" style="23" customWidth="1"/>
    <col min="2" max="4" width="11.44140625" style="23"/>
    <col min="5" max="6" width="11.44140625" style="32"/>
    <col min="7" max="7" width="1.44140625" style="23" customWidth="1"/>
    <col min="8" max="8" width="36.33203125" style="23" customWidth="1"/>
    <col min="9" max="16384" width="11.44140625" style="23"/>
  </cols>
  <sheetData>
    <row r="1" spans="1:12" ht="32.25" customHeight="1" x14ac:dyDescent="0.3">
      <c r="A1" s="30" t="s">
        <v>43</v>
      </c>
      <c r="B1" s="30" t="s">
        <v>38</v>
      </c>
      <c r="C1" s="30" t="s">
        <v>0</v>
      </c>
      <c r="D1" s="30" t="s">
        <v>1</v>
      </c>
      <c r="E1" s="31" t="s">
        <v>41</v>
      </c>
      <c r="F1" s="31" t="s">
        <v>42</v>
      </c>
      <c r="H1" s="30" t="s">
        <v>44</v>
      </c>
      <c r="I1" s="33">
        <v>1</v>
      </c>
    </row>
    <row r="2" spans="1:12" ht="30.75" customHeight="1" x14ac:dyDescent="0.3">
      <c r="A2" s="30" t="s">
        <v>39</v>
      </c>
      <c r="B2" s="21">
        <f>C2+D2</f>
        <v>15</v>
      </c>
      <c r="C2" s="34">
        <v>7</v>
      </c>
      <c r="D2" s="34">
        <v>8</v>
      </c>
      <c r="E2" s="22">
        <f>C2/B2</f>
        <v>0.46666666666666667</v>
      </c>
      <c r="F2" s="22">
        <f>D2/B2</f>
        <v>0.53333333333333333</v>
      </c>
      <c r="H2" s="30" t="s">
        <v>45</v>
      </c>
      <c r="I2" s="20">
        <v>4</v>
      </c>
    </row>
    <row r="3" spans="1:12" ht="28.5" customHeight="1" x14ac:dyDescent="0.3">
      <c r="A3" s="30" t="s">
        <v>40</v>
      </c>
      <c r="B3" s="21">
        <f>C3+D3</f>
        <v>10</v>
      </c>
      <c r="C3" s="35">
        <v>4</v>
      </c>
      <c r="D3" s="35">
        <v>6</v>
      </c>
      <c r="E3" s="22">
        <f>C3/B3</f>
        <v>0.4</v>
      </c>
      <c r="F3" s="22">
        <f>D3/B3</f>
        <v>0.6</v>
      </c>
      <c r="H3" s="30" t="s">
        <v>46</v>
      </c>
      <c r="I3" s="35">
        <v>8</v>
      </c>
    </row>
    <row r="4" spans="1:12" ht="45.75" customHeight="1" x14ac:dyDescent="0.3">
      <c r="A4" s="40" t="s">
        <v>58</v>
      </c>
      <c r="B4" s="41"/>
      <c r="C4" s="41"/>
      <c r="D4" s="41"/>
      <c r="E4" s="41"/>
      <c r="F4" s="42"/>
    </row>
    <row r="5" spans="1:12" ht="34.5" customHeight="1" x14ac:dyDescent="0.3">
      <c r="A5" s="20" t="s">
        <v>59</v>
      </c>
      <c r="B5" s="21">
        <f t="shared" ref="B5:B12" si="0">C5+D5</f>
        <v>8</v>
      </c>
      <c r="C5" s="20">
        <v>1</v>
      </c>
      <c r="D5" s="20">
        <v>7</v>
      </c>
      <c r="E5" s="22">
        <f t="shared" ref="E5:E12" si="1">C5/B5</f>
        <v>0.125</v>
      </c>
      <c r="F5" s="22">
        <f t="shared" ref="F5:F12" si="2">D5/B5</f>
        <v>0.875</v>
      </c>
    </row>
    <row r="6" spans="1:12" ht="27.75" customHeight="1" x14ac:dyDescent="0.3">
      <c r="A6" s="35" t="s">
        <v>60</v>
      </c>
      <c r="B6" s="21">
        <f t="shared" si="0"/>
        <v>13</v>
      </c>
      <c r="C6" s="35">
        <v>9</v>
      </c>
      <c r="D6" s="35">
        <v>4</v>
      </c>
      <c r="E6" s="22">
        <f t="shared" si="1"/>
        <v>0.69230769230769229</v>
      </c>
      <c r="F6" s="22">
        <f t="shared" si="2"/>
        <v>0.30769230769230771</v>
      </c>
    </row>
    <row r="7" spans="1:12" ht="61.5" customHeight="1" x14ac:dyDescent="0.3">
      <c r="A7" s="30" t="s">
        <v>47</v>
      </c>
      <c r="B7" s="21">
        <f t="shared" si="0"/>
        <v>7</v>
      </c>
      <c r="C7" s="33">
        <v>4</v>
      </c>
      <c r="D7" s="33">
        <v>3</v>
      </c>
      <c r="E7" s="22">
        <f t="shared" si="1"/>
        <v>0.5714285714285714</v>
      </c>
      <c r="F7" s="22">
        <f t="shared" si="2"/>
        <v>0.42857142857142855</v>
      </c>
      <c r="L7" s="36"/>
    </row>
    <row r="8" spans="1:12" ht="28.8" x14ac:dyDescent="0.3">
      <c r="A8" s="30" t="s">
        <v>48</v>
      </c>
      <c r="B8" s="21">
        <f t="shared" si="0"/>
        <v>7</v>
      </c>
      <c r="C8" s="20">
        <v>1</v>
      </c>
      <c r="D8" s="20">
        <v>6</v>
      </c>
      <c r="E8" s="22">
        <f t="shared" si="1"/>
        <v>0.14285714285714285</v>
      </c>
      <c r="F8" s="22">
        <f t="shared" si="2"/>
        <v>0.8571428571428571</v>
      </c>
    </row>
    <row r="9" spans="1:12" ht="43.2" x14ac:dyDescent="0.3">
      <c r="A9" s="30" t="s">
        <v>49</v>
      </c>
      <c r="B9" s="21">
        <f t="shared" si="0"/>
        <v>6</v>
      </c>
      <c r="C9" s="20">
        <v>4</v>
      </c>
      <c r="D9" s="20">
        <v>2</v>
      </c>
      <c r="E9" s="22">
        <f t="shared" si="1"/>
        <v>0.66666666666666663</v>
      </c>
      <c r="F9" s="22">
        <f t="shared" si="2"/>
        <v>0.33333333333333331</v>
      </c>
    </row>
    <row r="10" spans="1:12" ht="43.2" x14ac:dyDescent="0.3">
      <c r="A10" s="30" t="s">
        <v>50</v>
      </c>
      <c r="B10" s="21">
        <f t="shared" si="0"/>
        <v>9</v>
      </c>
      <c r="C10" s="20">
        <v>8</v>
      </c>
      <c r="D10" s="20">
        <v>1</v>
      </c>
      <c r="E10" s="22">
        <f t="shared" si="1"/>
        <v>0.88888888888888884</v>
      </c>
      <c r="F10" s="22">
        <f t="shared" si="2"/>
        <v>0.1111111111111111</v>
      </c>
    </row>
    <row r="11" spans="1:12" ht="28.8" x14ac:dyDescent="0.3">
      <c r="A11" s="30" t="s">
        <v>51</v>
      </c>
      <c r="B11" s="21">
        <f t="shared" si="0"/>
        <v>12</v>
      </c>
      <c r="C11" s="20">
        <v>5</v>
      </c>
      <c r="D11" s="20">
        <v>7</v>
      </c>
      <c r="E11" s="22">
        <f t="shared" si="1"/>
        <v>0.41666666666666669</v>
      </c>
      <c r="F11" s="22">
        <f t="shared" si="2"/>
        <v>0.58333333333333337</v>
      </c>
    </row>
    <row r="12" spans="1:12" ht="43.2" x14ac:dyDescent="0.3">
      <c r="A12" s="30" t="s">
        <v>52</v>
      </c>
      <c r="B12" s="21">
        <f t="shared" si="0"/>
        <v>5</v>
      </c>
      <c r="C12" s="20">
        <v>2</v>
      </c>
      <c r="D12" s="20">
        <v>3</v>
      </c>
      <c r="E12" s="22">
        <f t="shared" si="1"/>
        <v>0.4</v>
      </c>
      <c r="F12" s="22">
        <f t="shared" si="2"/>
        <v>0.6</v>
      </c>
    </row>
    <row r="13" spans="1:12" x14ac:dyDescent="0.3">
      <c r="A13"/>
    </row>
  </sheetData>
  <mergeCells count="1"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Guia de uso</vt:lpstr>
      <vt:lpstr>Salario Medio por Categoria</vt:lpstr>
      <vt:lpstr>Cargos hace 4 años y hoy</vt:lpstr>
      <vt:lpstr>Numero de Hij@s del Personal</vt:lpstr>
      <vt:lpstr>Grupos de edad de Hij@s</vt:lpstr>
      <vt:lpstr>Formación</vt:lpstr>
      <vt:lpstr>Formación II</vt:lpstr>
      <vt:lpstr>'Cargos hace 4 años y hoy'!_Hlk85097095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Salva</cp:lastModifiedBy>
  <dcterms:created xsi:type="dcterms:W3CDTF">2021-10-13T06:30:39Z</dcterms:created>
  <dcterms:modified xsi:type="dcterms:W3CDTF">2021-10-28T08:57:16Z</dcterms:modified>
</cp:coreProperties>
</file>